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fcouncil-my.sharepoint.com/personal/justine_curlis_bracknell-forest_gov_uk/Documents/Documents/"/>
    </mc:Choice>
  </mc:AlternateContent>
  <xr:revisionPtr revIDLastSave="0" documentId="8_{906EBE75-C2A9-47A5-B37B-E3B3495208D5}" xr6:coauthVersionLast="47" xr6:coauthVersionMax="47" xr10:uidLastSave="{00000000-0000-0000-0000-000000000000}"/>
  <bookViews>
    <workbookView xWindow="-108" yWindow="-108" windowWidth="30936" windowHeight="12456" xr2:uid="{BBFD7DCB-4919-48AF-B9D3-1A9E96BABAA7}"/>
  </bookViews>
  <sheets>
    <sheet name="Oct 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2" l="1"/>
  <c r="F68" i="2"/>
  <c r="Q67" i="2"/>
  <c r="F67" i="2"/>
  <c r="Q66" i="2"/>
  <c r="F66" i="2"/>
  <c r="F65" i="2"/>
  <c r="D65" i="2"/>
  <c r="Q65" i="2" s="1"/>
  <c r="Q64" i="2"/>
  <c r="F64" i="2"/>
  <c r="Q63" i="2"/>
  <c r="F63" i="2"/>
  <c r="Q62" i="2"/>
  <c r="F62" i="2"/>
  <c r="L61" i="2"/>
  <c r="F61" i="2"/>
  <c r="D61" i="2"/>
  <c r="Q61" i="2" s="1"/>
  <c r="Q60" i="2"/>
  <c r="F60" i="2"/>
  <c r="Q59" i="2"/>
  <c r="F59" i="2"/>
  <c r="Q58" i="2"/>
  <c r="Q57" i="2"/>
  <c r="F57" i="2"/>
  <c r="L56" i="2"/>
  <c r="F56" i="2"/>
  <c r="D56" i="2"/>
  <c r="Q56" i="2" s="1"/>
  <c r="F55" i="2"/>
  <c r="D55" i="2"/>
  <c r="Q55" i="2" s="1"/>
  <c r="F54" i="2"/>
  <c r="D54" i="2"/>
  <c r="Q54" i="2" s="1"/>
  <c r="F53" i="2"/>
  <c r="D53" i="2"/>
  <c r="Q53" i="2" s="1"/>
  <c r="Q52" i="2"/>
  <c r="F52" i="2"/>
  <c r="Q51" i="2"/>
  <c r="F51" i="2"/>
  <c r="Q50" i="2"/>
  <c r="F50" i="2"/>
  <c r="Q49" i="2"/>
  <c r="F49" i="2"/>
  <c r="Q48" i="2"/>
  <c r="F48" i="2"/>
  <c r="Q47" i="2"/>
  <c r="F47" i="2"/>
  <c r="F46" i="2"/>
  <c r="D46" i="2"/>
  <c r="Q46" i="2" s="1"/>
  <c r="L45" i="2"/>
  <c r="F45" i="2"/>
  <c r="D45" i="2"/>
  <c r="Q45" i="2" s="1"/>
  <c r="Q44" i="2"/>
  <c r="L44" i="2"/>
  <c r="L43" i="2"/>
  <c r="F43" i="2"/>
  <c r="D43" i="2"/>
  <c r="Q43" i="2" s="1"/>
  <c r="Q42" i="2"/>
  <c r="F42" i="2"/>
  <c r="Q41" i="2"/>
  <c r="F41" i="2"/>
  <c r="Q40" i="2"/>
  <c r="F40" i="2"/>
  <c r="Q39" i="2"/>
  <c r="F39" i="2"/>
  <c r="F38" i="2"/>
  <c r="D38" i="2"/>
  <c r="Q38" i="2" s="1"/>
  <c r="Q37" i="2"/>
  <c r="F37" i="2"/>
  <c r="Q36" i="2"/>
  <c r="F36" i="2"/>
  <c r="Q35" i="2"/>
  <c r="F35" i="2"/>
  <c r="F34" i="2"/>
  <c r="D34" i="2"/>
  <c r="Q34" i="2" s="1"/>
  <c r="Q33" i="2"/>
  <c r="F33" i="2"/>
  <c r="L32" i="2"/>
  <c r="F32" i="2"/>
  <c r="D32" i="2"/>
  <c r="Q32" i="2" s="1"/>
  <c r="Q31" i="2"/>
  <c r="F31" i="2"/>
  <c r="Q30" i="2"/>
  <c r="F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Ferguson</author>
    <author>tc={C8C0D8B4-734B-400B-AAA2-9C7559638EC0}</author>
    <author>tc={ADB4D911-FC40-4F89-B0FE-AD774890D203}</author>
    <author>tc={0FE6A6CB-12F4-4AED-9662-65EE96CB6641}</author>
    <author>tc={89AE4081-CC1A-440E-9332-497C3C7F5438}</author>
    <author>tc={D29E93BD-2058-429C-B0D7-5C688E4E233F}</author>
  </authors>
  <commentList>
    <comment ref="D13" authorId="0" shapeId="0" xr:uid="{5EBF6CE1-64E2-4044-A767-779F1690CCD7}">
      <text>
        <r>
          <rPr>
            <sz val="11"/>
            <color theme="1"/>
            <rFont val="Aptos Narrow"/>
            <family val="2"/>
            <scheme val="minor"/>
          </rPr>
          <t>Mark Ferguson:
American date format</t>
        </r>
      </text>
    </comment>
    <comment ref="E13" authorId="0" shapeId="0" xr:uid="{7A9F293B-FF5F-4BEE-B9F1-689F8709E14F}">
      <text>
        <r>
          <rPr>
            <sz val="11"/>
            <color theme="1"/>
            <rFont val="Aptos Narrow"/>
            <family val="2"/>
            <scheme val="minor"/>
          </rPr>
          <t>Mark Ferguson:
American date format</t>
        </r>
      </text>
    </comment>
    <comment ref="A16" authorId="1" shapeId="0" xr:uid="{C8C0D8B4-734B-400B-AAA2-9C7559638E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Public Health contract</t>
      </text>
    </comment>
    <comment ref="J19" authorId="2" shapeId="0" xr:uid="{ADB4D911-FC40-4F89-B0FE-AD774890D203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@Damian James could you kindly confirm why this row and the next  (35+36) are not on the Communities tab - thanks wendy
Reply:
    These are commercial waste contracts held by Facilities and not part of the residential waste collection contract hence not under Communities</t>
      </text>
    </comment>
    <comment ref="A24" authorId="3" shapeId="0" xr:uid="{0FE6A6CB-12F4-4AED-9662-65EE96CB6641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Ferguson are you able to confirm the detail for this contract please</t>
      </text>
    </comment>
    <comment ref="A25" authorId="4" shapeId="0" xr:uid="{89AE4081-CC1A-440E-9332-497C3C7F5438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Ferguson  are you able to confirm the detail for this contract please</t>
      </text>
    </comment>
    <comment ref="A26" authorId="5" shapeId="0" xr:uid="{D29E93BD-2058-429C-B0D7-5C688E4E233F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Ferguson  are you able to confirm the detail for this contract please</t>
      </text>
    </comment>
  </commentList>
</comments>
</file>

<file path=xl/sharedStrings.xml><?xml version="1.0" encoding="utf-8"?>
<sst xmlns="http://schemas.openxmlformats.org/spreadsheetml/2006/main" count="442" uniqueCount="284">
  <si>
    <t>Contract title</t>
  </si>
  <si>
    <t>Reference number</t>
  </si>
  <si>
    <t>Description of the goods and/or services being provided</t>
  </si>
  <si>
    <t>Contract start date</t>
  </si>
  <si>
    <t>Contract end date (with full extension if applicable)</t>
  </si>
  <si>
    <t>Review dates</t>
  </si>
  <si>
    <t>Is this contract available for use by other authorities?</t>
  </si>
  <si>
    <t>If yes please specify</t>
  </si>
  <si>
    <t>Fixed sum amount/initial payment</t>
  </si>
  <si>
    <t>Estimated annual payment</t>
  </si>
  <si>
    <t>Number of years annual payments to be made</t>
  </si>
  <si>
    <t>Value with extension</t>
  </si>
  <si>
    <t>Is there Value Added Tax that cannot be recovered?</t>
  </si>
  <si>
    <t>Was this contract a result of an Invitation to Tender (ITT), a Request for Quotation, a mini competition or other?</t>
  </si>
  <si>
    <t>Supplier 1: name</t>
  </si>
  <si>
    <t>Supplier 1: website</t>
  </si>
  <si>
    <t>Contract award date</t>
  </si>
  <si>
    <t>Department</t>
  </si>
  <si>
    <t>Pavement conditions surveys</t>
  </si>
  <si>
    <t>No</t>
  </si>
  <si>
    <t>£100,000</t>
  </si>
  <si>
    <t>PTS</t>
  </si>
  <si>
    <t>Bus services (call-off contracts under framework)</t>
  </si>
  <si>
    <t>31/072023</t>
  </si>
  <si>
    <t>31/07/2028</t>
  </si>
  <si>
    <t>Thames Valley Buses</t>
  </si>
  <si>
    <t>Highway maintenance and works</t>
  </si>
  <si>
    <t>30/09/2028</t>
  </si>
  <si>
    <t>Ringway Infratsructure Services</t>
  </si>
  <si>
    <t>Bus shelter provision and maintenance (concession contract)</t>
  </si>
  <si>
    <t>31/03/2026</t>
  </si>
  <si>
    <t>Clear Chanel</t>
  </si>
  <si>
    <t>Carrigeway assessment  and modelling system</t>
  </si>
  <si>
    <t>Causeway</t>
  </si>
  <si>
    <t>Street gazatteer annual licence and support</t>
  </si>
  <si>
    <t>Streetworks data publishing and management system</t>
  </si>
  <si>
    <t>Behaviour change services to promote cycling</t>
  </si>
  <si>
    <t>Love to Ride</t>
  </si>
  <si>
    <t>Smoking Cessation (2023 - 2026)</t>
  </si>
  <si>
    <t>Solutions4health</t>
  </si>
  <si>
    <t xml:space="preserve">Health Checks </t>
  </si>
  <si>
    <t>GP practices in Bracknell Forest</t>
  </si>
  <si>
    <t>Legionella</t>
  </si>
  <si>
    <t>Airtech Ltd</t>
  </si>
  <si>
    <t xml:space="preserve">Life Safety Systems </t>
  </si>
  <si>
    <t>Churches Fire Security Limited</t>
  </si>
  <si>
    <t>Heating, Ventilation and Air Conditioning Service (HVAC)</t>
  </si>
  <si>
    <t>31/7/2028</t>
  </si>
  <si>
    <t>Tencer Ltd</t>
  </si>
  <si>
    <t>Corporate Cleaning Contract</t>
  </si>
  <si>
    <t>YBC</t>
  </si>
  <si>
    <t>Bulk Print Service</t>
  </si>
  <si>
    <t>31/10/2025</t>
  </si>
  <si>
    <t>Wokingham Borogh Council</t>
  </si>
  <si>
    <t>Intruder Alarms</t>
  </si>
  <si>
    <t>31/09/2025</t>
  </si>
  <si>
    <t>£19,175.00</t>
  </si>
  <si>
    <t>Security Controls System</t>
  </si>
  <si>
    <t>Commercial Waste</t>
  </si>
  <si>
    <t>Suez</t>
  </si>
  <si>
    <t>Sexual and Reproductive Health Services - 2024 to 2026</t>
  </si>
  <si>
    <t>Yes</t>
  </si>
  <si>
    <t>BHFT</t>
  </si>
  <si>
    <t>Long-Acting Reversible Contraception (LARC) on behalf of 3 LAs (Braknell Forest, Slough &amp; RBWM) in Berkshire East (2024-2026)</t>
  </si>
  <si>
    <t>GPs in Berkshire East</t>
  </si>
  <si>
    <t>The Healthy Child Programme comprising of:
Health Visiting Service (0-5)
School Nursing (5-19)
National Child Measurement Programme (2024 - 2029)</t>
  </si>
  <si>
    <t xml:space="preserve">Berkshire Healthcare NHS Foundation trust </t>
  </si>
  <si>
    <t xml:space="preserve">Property Electricity </t>
  </si>
  <si>
    <t>31.03.2021</t>
  </si>
  <si>
    <t>31.03.2026</t>
  </si>
  <si>
    <t>31.03.2024</t>
  </si>
  <si>
    <t>EDF</t>
  </si>
  <si>
    <t xml:space="preserve">Property Gas </t>
  </si>
  <si>
    <t>Total Energies</t>
  </si>
  <si>
    <t xml:space="preserve">Property Water  </t>
  </si>
  <si>
    <t>17.12.2020</t>
  </si>
  <si>
    <t>17.12.2025</t>
  </si>
  <si>
    <t>17.12.2023</t>
  </si>
  <si>
    <t>ADSM</t>
  </si>
  <si>
    <t>Second class postal service</t>
  </si>
  <si>
    <t>Whistl</t>
  </si>
  <si>
    <t>NHS ENGLAND SOUTH-EAST RETROSPECTIVE SPECIALIST PORTFOLIO REGIONAL DEVELOPMENT PROGRAMME: Bracknell Forest commissioned this on behalf of SE local authority public health teams, NHS and OHID</t>
  </si>
  <si>
    <t>POPULATION HEALTH LTD</t>
  </si>
  <si>
    <t>Multi-Disciplinary Framework</t>
  </si>
  <si>
    <t>30/06/2035</t>
  </si>
  <si>
    <t>£1,200,000</t>
  </si>
  <si>
    <t>AtkinsRealis</t>
  </si>
  <si>
    <t>Accommodation Based Housing Related Support Services</t>
  </si>
  <si>
    <t>Look Ahead</t>
  </si>
  <si>
    <t>Accommodation Based Support</t>
  </si>
  <si>
    <t>Lookahead</t>
  </si>
  <si>
    <t>Adopt Thames Valley - regional adoption agency</t>
  </si>
  <si>
    <t>Oxfordshire county council</t>
  </si>
  <si>
    <t xml:space="preserve">Advocacy </t>
  </si>
  <si>
    <t xml:space="preserve">The Advocacy People </t>
  </si>
  <si>
    <t xml:space="preserve">ARC Saas - Alarm Receiving Centre (ARC) server as a service, call handling platform for emergency alarms and out of hours functions </t>
  </si>
  <si>
    <t xml:space="preserve">Enovation Group </t>
  </si>
  <si>
    <t>Attendance Monitoring  - LA</t>
  </si>
  <si>
    <t>Studybugs</t>
  </si>
  <si>
    <t>AV 1 Telepresence Robots</t>
  </si>
  <si>
    <t>No Isolation </t>
  </si>
  <si>
    <t>Berkshire Community Equipment Service</t>
  </si>
  <si>
    <t>NRS</t>
  </si>
  <si>
    <t>Caravan maintenance and managing short lets outside of school holidays</t>
  </si>
  <si>
    <t>Bond Holiday Lets Ltd</t>
  </si>
  <si>
    <t>Carers support service</t>
  </si>
  <si>
    <t>Signal4Carers</t>
  </si>
  <si>
    <t>Children's Residential Care Framework</t>
  </si>
  <si>
    <t>Hosted Southampton City Council</t>
  </si>
  <si>
    <t xml:space="preserve">Community-based IDVA and outreach support </t>
  </si>
  <si>
    <t>Berkshire Women's Aid (BWA)</t>
  </si>
  <si>
    <t>Domestic abuse refuge and outreach service</t>
  </si>
  <si>
    <t xml:space="preserve">Early Help Data Warehouse Solution </t>
  </si>
  <si>
    <t>Simpson Associates</t>
  </si>
  <si>
    <t>Elevate tracking and reporting system</t>
  </si>
  <si>
    <t>The Access Group (formerly Careervision Ltd)</t>
  </si>
  <si>
    <t>Elevate tracking and reporting system (support)</t>
  </si>
  <si>
    <t xml:space="preserve">The Access Group </t>
  </si>
  <si>
    <t>For the Supply and Maintenance of: Electronic Homecare Monitoring and Scheduling Solutions</t>
  </si>
  <si>
    <t>HAS Technology Limited</t>
  </si>
  <si>
    <t>Healthwatch</t>
  </si>
  <si>
    <t>£975, 000</t>
  </si>
  <si>
    <t>Help and Care</t>
  </si>
  <si>
    <t>Heathlands</t>
  </si>
  <si>
    <t>Windsar Care</t>
  </si>
  <si>
    <t>Home from Hospital Service</t>
  </si>
  <si>
    <t>Age UK Berkshire</t>
  </si>
  <si>
    <t>Home Visiting Family Support Service</t>
  </si>
  <si>
    <t>Homestart</t>
  </si>
  <si>
    <t>HomeCare Framework</t>
  </si>
  <si>
    <t>Framework (10 Suppliers)</t>
  </si>
  <si>
    <t>LA Fostering SE R&amp;R project DFE funded</t>
  </si>
  <si>
    <t>Netready</t>
  </si>
  <si>
    <t>Mind of My Own - child's voice application</t>
  </si>
  <si>
    <t>Mind of my Own</t>
  </si>
  <si>
    <t>Mother and baby housing/support</t>
  </si>
  <si>
    <t>Life</t>
  </si>
  <si>
    <t>LIFE</t>
  </si>
  <si>
    <t>Out of Service hours emergency duty team</t>
  </si>
  <si>
    <t>Bracknell Forest Council</t>
  </si>
  <si>
    <t>PROVISION OF STAIRLIFTS, STEP LIFTS, INCLINED PLATFORM LIFTS, VERTICAL THROUGH FLOOR LIFTS AND CEILING TRACK HOISTS</t>
  </si>
  <si>
    <t>Lot 1	Seated Stairlifts - Stannah
Lot 2	Perch Stair lifts - Norse
Lot 3	Step lifts - Premier
Lot 4	Inclined Platform Lifts	- Dolphin
Lot 5	Vertical Through-floor Lifts - Premier
Lot 6	Ceiling Track Hoists -Direct Health</t>
  </si>
  <si>
    <t>Purchasing of Keysafes</t>
  </si>
  <si>
    <t>Supra Ltd</t>
  </si>
  <si>
    <t>Safe accommodation furniture fund</t>
  </si>
  <si>
    <t>Safe accommodation outreach</t>
  </si>
  <si>
    <t>Software licence, support and maintenance services for youth justice team</t>
  </si>
  <si>
    <t>CACI Limited</t>
  </si>
  <si>
    <t>South Central IFA Framework</t>
  </si>
  <si>
    <t>South East Mediation Service Framework - Hosted by East Sussex Council</t>
  </si>
  <si>
    <t>Global Mediation</t>
  </si>
  <si>
    <t>Supported Living Framework</t>
  </si>
  <si>
    <t>Framework (29 Suppliers)</t>
  </si>
  <si>
    <t>Temporary Accommodation compliance, Void and Reactive Maintenance Contract</t>
  </si>
  <si>
    <t>Berkshire Mechanical Services</t>
  </si>
  <si>
    <t>Universal Youth Work Provision - Grant</t>
  </si>
  <si>
    <t>Berkshire Youth</t>
  </si>
  <si>
    <t>Youth Counselling</t>
  </si>
  <si>
    <t>Youthline</t>
  </si>
  <si>
    <t>Youth Support Wildridings (Lottery Funded Contract)</t>
  </si>
  <si>
    <t>Liability Insurance</t>
  </si>
  <si>
    <t>RMP</t>
  </si>
  <si>
    <t>Environmental Liability</t>
  </si>
  <si>
    <t>Chubb European Group Ltd</t>
  </si>
  <si>
    <t>Leasehold Property Insruance</t>
  </si>
  <si>
    <t>Protector Insurance</t>
  </si>
  <si>
    <t>Banking Services </t>
  </si>
  <si>
    <t>Lloyds TSB </t>
  </si>
  <si>
    <t>Financial System </t>
  </si>
  <si>
    <t>Agresso </t>
  </si>
  <si>
    <t>Duplicate Payment Software </t>
  </si>
  <si>
    <t>Fiscal Technologies </t>
  </si>
  <si>
    <t>HR/Payroll System </t>
  </si>
  <si>
    <t>MHR – iTrent </t>
  </si>
  <si>
    <t>Occupational Health  </t>
  </si>
  <si>
    <t>Cordell Health Ltd</t>
  </si>
  <si>
    <t>Staff Support / Counselling  </t>
  </si>
  <si>
    <t>Vivup </t>
  </si>
  <si>
    <t>Leadership &amp; Management Development Contract</t>
  </si>
  <si>
    <t>Peopletoo</t>
  </si>
  <si>
    <t>Employee Assistance;/Counselling</t>
  </si>
  <si>
    <t>SME HCI Ltd (Trading as Vivup Ltd)</t>
  </si>
  <si>
    <t>Neutral Agency Vendor</t>
  </si>
  <si>
    <t>The Impellum Group (Trading as Comensura)</t>
  </si>
  <si>
    <t>Contract for staff e-learning platform</t>
  </si>
  <si>
    <t>Learning Pool</t>
  </si>
  <si>
    <t>Amazon Business</t>
  </si>
  <si>
    <t>n/a</t>
  </si>
  <si>
    <t>Amazon </t>
  </si>
  <si>
    <t>Corporate Property Insurance</t>
  </si>
  <si>
    <t xml:space="preserve">Commercial Property Insurance </t>
  </si>
  <si>
    <t>Motor Insurance</t>
  </si>
  <si>
    <t>Risk Management Partners</t>
  </si>
  <si>
    <t>Abritras</t>
  </si>
  <si>
    <t>no</t>
  </si>
  <si>
    <t>Civica</t>
  </si>
  <si>
    <t>AutoCAD</t>
  </si>
  <si>
    <t>Cadline</t>
  </si>
  <si>
    <t>Cisco network device support</t>
  </si>
  <si>
    <t>Kubus</t>
  </si>
  <si>
    <t>Confirm</t>
  </si>
  <si>
    <t>Brightly Software</t>
  </si>
  <si>
    <t>Cyber security and Data Protection training</t>
  </si>
  <si>
    <t>CC2I</t>
  </si>
  <si>
    <t>Deep Freeze (reboot to restore technology)</t>
  </si>
  <si>
    <t>Faronics</t>
  </si>
  <si>
    <t>Drupal hosting</t>
  </si>
  <si>
    <t>Webcurl</t>
  </si>
  <si>
    <t>Drupal support and maintenance</t>
  </si>
  <si>
    <t>Connectivity (HCSN,LAN,WAN, Fibre)</t>
  </si>
  <si>
    <t>British Telecom</t>
  </si>
  <si>
    <t>Formulate Licence, support and maintenance</t>
  </si>
  <si>
    <t>Imosphere</t>
  </si>
  <si>
    <t>Fortinet firewall support (to end of product support life)</t>
  </si>
  <si>
    <t>IT Policy System</t>
  </si>
  <si>
    <t>Protocol Policy</t>
  </si>
  <si>
    <t>Liberty Converse &amp; Connect</t>
  </si>
  <si>
    <t>Netcall</t>
  </si>
  <si>
    <t>Liberty Create</t>
  </si>
  <si>
    <t>Library Management System</t>
  </si>
  <si>
    <t>Education Software Services</t>
  </si>
  <si>
    <t>Library public lending (books)</t>
  </si>
  <si>
    <t>Askews &amp; Holts Library Service (via CBC)</t>
  </si>
  <si>
    <t>ME expansion for Dell EMC ME424 (including 4 years ProSupport)</t>
  </si>
  <si>
    <t>Dell</t>
  </si>
  <si>
    <t>Microsoft 365 Licensing (Enterprise)</t>
  </si>
  <si>
    <t>Phoenix Ltd</t>
  </si>
  <si>
    <t>Waste Collection</t>
  </si>
  <si>
    <t>Street Cleansing</t>
  </si>
  <si>
    <t>Krinkels UK (formerly CLL)</t>
  </si>
  <si>
    <t>Grounds Maintenance</t>
  </si>
  <si>
    <t>Waste Disposal</t>
  </si>
  <si>
    <t>FCC (re3)</t>
  </si>
  <si>
    <t>Roundabout Sponsorship</t>
  </si>
  <si>
    <t>Outdo Media Limited (formally CP Media)</t>
  </si>
  <si>
    <t>Car parking management &amp; enforcement</t>
  </si>
  <si>
    <t>NSL</t>
  </si>
  <si>
    <t>Leisure</t>
  </si>
  <si>
    <t>Everyone Active</t>
  </si>
  <si>
    <t>Public Protection Partnership</t>
  </si>
  <si>
    <t>West Berkshire Council</t>
  </si>
  <si>
    <t>The Avenue car park</t>
  </si>
  <si>
    <t>Canada Life</t>
  </si>
  <si>
    <t xml:space="preserve">Parking machines maintenance </t>
  </si>
  <si>
    <t>Scheidt &amp; Bachmann</t>
  </si>
  <si>
    <t>Flowbird</t>
  </si>
  <si>
    <t xml:space="preserve">Domestic solar </t>
  </si>
  <si>
    <t>iChoosr</t>
  </si>
  <si>
    <t xml:space="preserve">Consultation and Engagement Online Portal </t>
  </si>
  <si>
    <t>Objective Keystone Ltd</t>
  </si>
  <si>
    <t>Consultation and Engagement Services</t>
  </si>
  <si>
    <t>Project Centre Ltd</t>
  </si>
  <si>
    <t>PARIS</t>
  </si>
  <si>
    <t>XL-Print</t>
  </si>
  <si>
    <t>Payment transaction system (PAY360)</t>
  </si>
  <si>
    <t>The Access Group</t>
  </si>
  <si>
    <t>PCI-DSS compliant card processing</t>
  </si>
  <si>
    <t>Eckoh UK Limited</t>
  </si>
  <si>
    <t>Princh wireless printing (public)</t>
  </si>
  <si>
    <t>Princh</t>
  </si>
  <si>
    <t>PRINTERLOGIC (printer admin tool)</t>
  </si>
  <si>
    <t>Vasion</t>
  </si>
  <si>
    <t>Provision of self service kiosks and technology assisted opening in libraries (including CCTV)</t>
  </si>
  <si>
    <t>Bibliotheca</t>
  </si>
  <si>
    <t>Reactive/Proactive support for specialist ICT services</t>
  </si>
  <si>
    <t>Phoenix Software Limited</t>
  </si>
  <si>
    <t>Search, analyse and visualisation tool</t>
  </si>
  <si>
    <t>Splunk</t>
  </si>
  <si>
    <t>Server room maintenance/management</t>
  </si>
  <si>
    <t>Future-Tech</t>
  </si>
  <si>
    <t>Solarwinds Orion network monitoring tool</t>
  </si>
  <si>
    <t>Planning Data, Public Access, Document, Building Control, Land Charges</t>
  </si>
  <si>
    <t>Arcus Global Limited</t>
  </si>
  <si>
    <t>Vmware for on-prem servers</t>
  </si>
  <si>
    <t>Vulnerability scanning/Annual PEN test</t>
  </si>
  <si>
    <t>Halo IS</t>
  </si>
  <si>
    <t>Corporate Performance Management System</t>
  </si>
  <si>
    <t>InPhase</t>
  </si>
  <si>
    <t>Thriving Communities Evaluation Framework</t>
  </si>
  <si>
    <t>Co-Lab (NHS Hampshire &amp; Isle of Wight</t>
  </si>
  <si>
    <t>collectionHQ library data analytics to provide librarians with a toolset that supports efficient, effective, and evidence-based collection management</t>
  </si>
  <si>
    <t>Bridgeall Libraries</t>
  </si>
  <si>
    <t>Specialist printing for Electoral Services</t>
  </si>
  <si>
    <t>Civica Election Services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</si>
</sst>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"/>
    <numFmt numFmtId="166" formatCode="dd/mm/yyyy;@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name val="Calibri"/>
      <family val="2"/>
    </font>
    <font>
      <sz val="11"/>
      <color theme="1"/>
      <name val="Aptos Narrow"/>
      <family val="2"/>
      <scheme val="minor"/>
    </font>
    <font>
      <sz val="12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 wrapText="1"/>
    </xf>
    <xf numFmtId="164" fontId="0" fillId="0" borderId="1" xfId="1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  <xf numFmtId="6" fontId="3" fillId="0" borderId="1" xfId="0" applyNumberFormat="1" applyFont="1" applyBorder="1" applyAlignment="1">
      <alignment horizontal="left" vertical="top" wrapText="1"/>
    </xf>
    <xf numFmtId="6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6" fontId="6" fillId="0" borderId="1" xfId="0" applyNumberFormat="1" applyFont="1" applyBorder="1" applyAlignment="1">
      <alignment horizontal="left" vertical="top" wrapText="1"/>
    </xf>
    <xf numFmtId="166" fontId="3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8" fontId="3" fillId="0" borderId="1" xfId="0" applyNumberFormat="1" applyFont="1" applyBorder="1" applyAlignment="1">
      <alignment horizontal="left" vertical="top" wrapText="1"/>
    </xf>
    <xf numFmtId="8" fontId="0" fillId="0" borderId="1" xfId="0" applyNumberForma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0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8" fontId="5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6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6" fontId="5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8" fontId="0" fillId="0" borderId="1" xfId="0" applyNumberFormat="1" applyBorder="1"/>
    <xf numFmtId="0" fontId="0" fillId="0" borderId="1" xfId="0" applyBorder="1" applyAlignment="1">
      <alignment wrapText="1"/>
    </xf>
    <xf numFmtId="166" fontId="0" fillId="0" borderId="1" xfId="0" applyNumberFormat="1" applyBorder="1"/>
    <xf numFmtId="164" fontId="3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E83085F7-6616-4AD9-B47A-EF4A0C30FCB5}">
    <Anchor>
      <Comment id="{ADB4D911-FC40-4F89-B0FE-AD774890D203}"/>
    </Anchor>
    <History>
      <Event time="2025-02-05T15:38:02.58" id="{701341AF-B78B-4191-9A80-86B24C5568D1}">
        <Attribution userId="S::Wendy.Cooper@bracknell-forest.gov.uk::68505446-f71a-41af-aa5d-c3979023d28a" userName="Wendy Cooper" userProvider="AD"/>
        <Anchor>
          <Comment id="{ADB4D911-FC40-4F89-B0FE-AD774890D203}"/>
        </Anchor>
        <Create/>
      </Event>
      <Event time="2025-02-05T15:38:02.58" id="{052FD8A2-B287-4921-A3B7-CFBE15052A2A}">
        <Attribution userId="S::Wendy.Cooper@bracknell-forest.gov.uk::68505446-f71a-41af-aa5d-c3979023d28a" userName="Wendy Cooper" userProvider="AD"/>
        <Anchor>
          <Comment id="{ADB4D911-FC40-4F89-B0FE-AD774890D203}"/>
        </Anchor>
        <Assign userId="S::damian.james@bracknell-forest.gov.uk::db7ee07d-45c0-43a3-836a-b52ed7e83dbc" userName="Damian James" userProvider="AD"/>
      </Event>
      <Event time="2025-02-05T15:38:02.58" id="{023039A3-717A-48C0-9E38-009F3F31B51D}">
        <Attribution userId="S::Wendy.Cooper@bracknell-forest.gov.uk::68505446-f71a-41af-aa5d-c3979023d28a" userName="Wendy Cooper" userProvider="AD"/>
        <Anchor>
          <Comment id="{ADB4D911-FC40-4F89-B0FE-AD774890D203}"/>
        </Anchor>
        <SetTitle title="@Damian James could you kindly confirm why this row and the next (35+36) are not on the Communities tab - thanks wendy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mian James" id="{FF5C7B0D-FDE1-4575-BF96-602573350CBA}" userId="damian.james@bracknell-forest.gov.uk" providerId="PeoplePicker"/>
  <person displayName="Mark Ferguson" id="{F058F640-1400-4BCF-A637-057E643D8965}" userId="Mark.Ferguson@bracknell-forest.gov.uk" providerId="PeoplePicker"/>
  <person displayName="Wendy Cooper" id="{BC860C48-8E3E-4578-A7F9-D5F8EF93DA37}" userId="S::Wendy.Cooper@bracknell-forest.gov.uk::68505446-f71a-41af-aa5d-c3979023d28a" providerId="AD"/>
  <person displayName="Damian James" id="{05017F8F-77E6-46F1-9BD4-FE9C94D0A30C}" userId="S::damian.james@bracknell-forest.gov.uk::db7ee07d-45c0-43a3-836a-b52ed7e83dbc" providerId="AD"/>
  <person displayName="Gabriel Agboado" id="{E4C949F8-98BD-462B-B48B-E0E905BE825C}" userId="S::Gabriel.Agboado@bracknell-forest.gov.uk::18292b17-ec26-4ac0-9548-797b5fb0fd6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6" dT="2024-07-09T14:10:09.72" personId="{E4C949F8-98BD-462B-B48B-E0E905BE825C}" id="{C8C0D8B4-734B-400B-AAA2-9C7559638EC0}">
    <text>Not Public Health contract</text>
  </threadedComment>
  <threadedComment ref="J19" dT="2025-02-05T15:38:02.58" personId="{BC860C48-8E3E-4578-A7F9-D5F8EF93DA37}" id="{ADB4D911-FC40-4F89-B0FE-AD774890D203}">
    <text>@Damian James could you kindly confirm why this row and the next  (35+36) are not on the Communities tab - thanks wendy</text>
    <mentions>
      <mention mentionpersonId="{FF5C7B0D-FDE1-4575-BF96-602573350CBA}" mentionId="{544185FB-DF8E-4040-8F46-C503ED267E27}" startIndex="0" length="13"/>
    </mentions>
  </threadedComment>
  <threadedComment ref="J19" dT="2025-02-05T17:00:11.92" personId="{05017F8F-77E6-46F1-9BD4-FE9C94D0A30C}" id="{FC2712CF-13DD-418D-A2D4-84E77ADD6489}" parentId="{ADB4D911-FC40-4F89-B0FE-AD774890D203}">
    <text>These are commercial waste contracts held by Facilities and not part of the residential waste collection contract hence not under Communities</text>
  </threadedComment>
  <threadedComment ref="A24" dT="2025-01-23T15:14:28.92" personId="{BC860C48-8E3E-4578-A7F9-D5F8EF93DA37}" id="{0FE6A6CB-12F4-4AED-9662-65EE96CB6641}">
    <text>@Mark Ferguson are you able to confirm the detail for this contract please</text>
    <mentions>
      <mention mentionpersonId="{F058F640-1400-4BCF-A637-057E643D8965}" mentionId="{3EB35EF4-E1F6-4450-8E94-42E9B9B13F45}" startIndex="0" length="14"/>
    </mentions>
  </threadedComment>
  <threadedComment ref="A25" dT="2025-01-23T15:15:03.48" personId="{BC860C48-8E3E-4578-A7F9-D5F8EF93DA37}" id="{89AE4081-CC1A-440E-9332-497C3C7F5438}">
    <text>@Mark Ferguson  are you able to confirm the detail for this contract please</text>
    <mentions>
      <mention mentionpersonId="{F058F640-1400-4BCF-A637-057E643D8965}" mentionId="{46553E0B-5821-4852-A36F-6D38174544B9}" startIndex="0" length="14"/>
    </mentions>
  </threadedComment>
  <threadedComment ref="A26" dT="2025-01-23T15:15:19.16" personId="{BC860C48-8E3E-4578-A7F9-D5F8EF93DA37}" id="{D29E93BD-2058-429C-B0D7-5C688E4E233F}">
    <text>@Mark Ferguson  are you able to confirm the detail for this contract please</text>
    <mentions>
      <mention mentionpersonId="{F058F640-1400-4BCF-A637-057E643D8965}" mentionId="{5539E8AC-47DD-4CAC-8341-37FF6E7FDAC4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FB7E-6C9D-4FF3-9A1D-5BBC6EA49B54}">
  <dimension ref="A2:R134"/>
  <sheetViews>
    <sheetView tabSelected="1" zoomScaleNormal="100" workbookViewId="0">
      <selection activeCell="O57" sqref="O57"/>
    </sheetView>
  </sheetViews>
  <sheetFormatPr defaultRowHeight="13.8" x14ac:dyDescent="0.25"/>
  <cols>
    <col min="1" max="1" width="18.19921875" customWidth="1"/>
    <col min="4" max="6" width="10.19921875" bestFit="1" customWidth="1"/>
    <col min="7" max="7" width="9.69921875" bestFit="1" customWidth="1"/>
    <col min="10" max="10" width="13.296875" bestFit="1" customWidth="1"/>
    <col min="12" max="12" width="14.5" bestFit="1" customWidth="1"/>
    <col min="15" max="15" width="13.09765625" customWidth="1"/>
    <col min="17" max="17" width="10.19921875" bestFit="1" customWidth="1"/>
  </cols>
  <sheetData>
    <row r="2" spans="1:18" ht="100.0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ht="31.2" x14ac:dyDescent="0.25">
      <c r="A3" s="3" t="s">
        <v>18</v>
      </c>
      <c r="B3" s="4"/>
      <c r="C3" s="4"/>
      <c r="D3" s="5">
        <v>45018</v>
      </c>
      <c r="E3" s="5">
        <v>47208</v>
      </c>
      <c r="F3" s="6">
        <v>46478</v>
      </c>
      <c r="G3" s="4" t="s">
        <v>19</v>
      </c>
      <c r="H3" s="4"/>
      <c r="I3" s="4"/>
      <c r="J3" s="7" t="s">
        <v>20</v>
      </c>
      <c r="K3" s="4"/>
      <c r="L3" s="8">
        <v>600000</v>
      </c>
      <c r="M3" s="4"/>
      <c r="N3" s="4"/>
      <c r="O3" s="3" t="s">
        <v>21</v>
      </c>
      <c r="P3" s="4"/>
      <c r="Q3" s="6">
        <v>45018</v>
      </c>
      <c r="R3" s="4"/>
    </row>
    <row r="4" spans="1:18" ht="46.8" x14ac:dyDescent="0.25">
      <c r="A4" s="3" t="s">
        <v>22</v>
      </c>
      <c r="B4" s="4"/>
      <c r="C4" s="4"/>
      <c r="D4" s="4" t="s">
        <v>23</v>
      </c>
      <c r="E4" s="9" t="s">
        <v>24</v>
      </c>
      <c r="F4" s="6">
        <v>46235</v>
      </c>
      <c r="G4" s="4" t="s">
        <v>19</v>
      </c>
      <c r="H4" s="4"/>
      <c r="I4" s="4"/>
      <c r="J4" s="10">
        <v>1000000</v>
      </c>
      <c r="K4" s="4"/>
      <c r="L4" s="11">
        <v>5000000</v>
      </c>
      <c r="M4" s="4"/>
      <c r="N4" s="4"/>
      <c r="O4" s="3" t="s">
        <v>25</v>
      </c>
      <c r="P4" s="4"/>
      <c r="Q4" s="6" t="s">
        <v>23</v>
      </c>
      <c r="R4" s="4"/>
    </row>
    <row r="5" spans="1:18" ht="46.8" x14ac:dyDescent="0.25">
      <c r="A5" s="12" t="s">
        <v>26</v>
      </c>
      <c r="B5" s="4"/>
      <c r="C5" s="4"/>
      <c r="D5" s="6">
        <v>41912</v>
      </c>
      <c r="E5" s="13" t="s">
        <v>27</v>
      </c>
      <c r="F5" s="6">
        <v>46296</v>
      </c>
      <c r="G5" s="4" t="s">
        <v>19</v>
      </c>
      <c r="H5" s="4"/>
      <c r="I5" s="4"/>
      <c r="J5" s="7">
        <v>10000000</v>
      </c>
      <c r="K5" s="4"/>
      <c r="L5" s="14">
        <v>140000000</v>
      </c>
      <c r="M5" s="4"/>
      <c r="N5" s="4"/>
      <c r="O5" s="3" t="s">
        <v>28</v>
      </c>
      <c r="P5" s="4"/>
      <c r="Q5" s="6">
        <v>41912</v>
      </c>
      <c r="R5" s="4"/>
    </row>
    <row r="6" spans="1:18" ht="78" x14ac:dyDescent="0.25">
      <c r="A6" s="12" t="s">
        <v>29</v>
      </c>
      <c r="B6" s="4"/>
      <c r="C6" s="4"/>
      <c r="D6" s="6">
        <v>36981</v>
      </c>
      <c r="E6" s="13" t="s">
        <v>30</v>
      </c>
      <c r="F6" s="6">
        <v>45382</v>
      </c>
      <c r="G6" s="4" t="s">
        <v>19</v>
      </c>
      <c r="H6" s="4"/>
      <c r="I6" s="4"/>
      <c r="J6" s="10">
        <v>0</v>
      </c>
      <c r="K6" s="4"/>
      <c r="L6" s="8">
        <v>0</v>
      </c>
      <c r="M6" s="4"/>
      <c r="N6" s="4"/>
      <c r="O6" s="3" t="s">
        <v>31</v>
      </c>
      <c r="P6" s="4"/>
      <c r="Q6" s="6">
        <v>36981</v>
      </c>
      <c r="R6" s="4"/>
    </row>
    <row r="7" spans="1:18" ht="46.8" x14ac:dyDescent="0.25">
      <c r="A7" s="3" t="s">
        <v>32</v>
      </c>
      <c r="B7" s="4"/>
      <c r="C7" s="4"/>
      <c r="D7" s="9">
        <v>45868</v>
      </c>
      <c r="E7" s="9">
        <v>46477</v>
      </c>
      <c r="F7" s="6">
        <v>46112</v>
      </c>
      <c r="G7" s="4" t="s">
        <v>19</v>
      </c>
      <c r="H7" s="4"/>
      <c r="I7" s="4"/>
      <c r="J7" s="15">
        <v>37000</v>
      </c>
      <c r="K7" s="4"/>
      <c r="L7" s="16">
        <v>61679</v>
      </c>
      <c r="M7" s="4"/>
      <c r="N7" s="4"/>
      <c r="O7" s="3" t="s">
        <v>33</v>
      </c>
      <c r="P7" s="4"/>
      <c r="Q7" s="6">
        <v>45868</v>
      </c>
      <c r="R7" s="4"/>
    </row>
    <row r="8" spans="1:18" ht="46.8" x14ac:dyDescent="0.25">
      <c r="A8" s="17" t="s">
        <v>34</v>
      </c>
      <c r="B8" s="4"/>
      <c r="C8" s="4"/>
      <c r="D8" s="18">
        <v>45657</v>
      </c>
      <c r="E8" s="18">
        <v>46022</v>
      </c>
      <c r="F8" s="6">
        <v>45717</v>
      </c>
      <c r="G8" s="4" t="s">
        <v>19</v>
      </c>
      <c r="H8" s="4"/>
      <c r="I8" s="4"/>
      <c r="J8" s="19">
        <v>5000</v>
      </c>
      <c r="K8" s="4"/>
      <c r="L8" s="16">
        <v>5000</v>
      </c>
      <c r="M8" s="4"/>
      <c r="N8" s="4"/>
      <c r="O8" s="17" t="s">
        <v>33</v>
      </c>
      <c r="P8" s="4"/>
      <c r="Q8" s="6">
        <v>45657</v>
      </c>
      <c r="R8" s="4"/>
    </row>
    <row r="9" spans="1:18" ht="62.4" x14ac:dyDescent="0.25">
      <c r="A9" s="3" t="s">
        <v>35</v>
      </c>
      <c r="B9" s="4"/>
      <c r="C9" s="4"/>
      <c r="D9" s="9">
        <v>45747</v>
      </c>
      <c r="E9" s="9">
        <v>46477</v>
      </c>
      <c r="F9" s="6">
        <v>46112</v>
      </c>
      <c r="G9" s="4" t="s">
        <v>19</v>
      </c>
      <c r="H9" s="4"/>
      <c r="I9" s="4"/>
      <c r="J9" s="15">
        <v>47265</v>
      </c>
      <c r="K9" s="4"/>
      <c r="L9" s="16">
        <v>94530</v>
      </c>
      <c r="M9" s="4"/>
      <c r="N9" s="4"/>
      <c r="O9" s="3" t="s">
        <v>33</v>
      </c>
      <c r="P9" s="4"/>
      <c r="Q9" s="6">
        <v>45747</v>
      </c>
      <c r="R9" s="4"/>
    </row>
    <row r="10" spans="1:18" ht="46.8" x14ac:dyDescent="0.25">
      <c r="A10" s="3" t="s">
        <v>36</v>
      </c>
      <c r="B10" s="4"/>
      <c r="C10" s="4"/>
      <c r="D10" s="9">
        <v>45382</v>
      </c>
      <c r="E10" s="9">
        <v>46112</v>
      </c>
      <c r="F10" s="6">
        <v>45747</v>
      </c>
      <c r="G10" s="4" t="s">
        <v>19</v>
      </c>
      <c r="H10" s="4"/>
      <c r="I10" s="4"/>
      <c r="J10" s="15">
        <v>35950</v>
      </c>
      <c r="K10" s="4"/>
      <c r="L10" s="16">
        <v>71900</v>
      </c>
      <c r="M10" s="4"/>
      <c r="N10" s="4"/>
      <c r="O10" s="3" t="s">
        <v>37</v>
      </c>
      <c r="P10" s="4"/>
      <c r="Q10" s="6">
        <v>45382</v>
      </c>
      <c r="R10" s="4"/>
    </row>
    <row r="11" spans="1:18" ht="31.2" x14ac:dyDescent="0.25">
      <c r="A11" s="3" t="s">
        <v>38</v>
      </c>
      <c r="B11" s="4"/>
      <c r="C11" s="4"/>
      <c r="D11" s="9">
        <v>45016</v>
      </c>
      <c r="E11" s="9">
        <v>46112</v>
      </c>
      <c r="F11" s="6">
        <v>45382</v>
      </c>
      <c r="G11" s="4" t="s">
        <v>19</v>
      </c>
      <c r="H11" s="4"/>
      <c r="I11" s="4"/>
      <c r="J11" s="10">
        <v>108000</v>
      </c>
      <c r="K11" s="4"/>
      <c r="L11" s="11">
        <v>324000</v>
      </c>
      <c r="M11" s="4"/>
      <c r="N11" s="4"/>
      <c r="O11" s="3" t="s">
        <v>39</v>
      </c>
      <c r="P11" s="4"/>
      <c r="Q11" s="6">
        <v>45016</v>
      </c>
      <c r="R11" s="4"/>
    </row>
    <row r="12" spans="1:18" ht="46.8" x14ac:dyDescent="0.25">
      <c r="A12" s="3" t="s">
        <v>40</v>
      </c>
      <c r="B12" s="4"/>
      <c r="C12" s="4"/>
      <c r="D12" s="9">
        <v>45382</v>
      </c>
      <c r="E12" s="9">
        <v>46477</v>
      </c>
      <c r="F12" s="6">
        <v>45747</v>
      </c>
      <c r="G12" s="4" t="s">
        <v>19</v>
      </c>
      <c r="H12" s="4"/>
      <c r="I12" s="4"/>
      <c r="J12" s="10">
        <v>110000</v>
      </c>
      <c r="K12" s="4"/>
      <c r="L12" s="11">
        <v>330000</v>
      </c>
      <c r="M12" s="4"/>
      <c r="N12" s="4"/>
      <c r="O12" s="3" t="s">
        <v>41</v>
      </c>
      <c r="P12" s="4"/>
      <c r="Q12" s="6">
        <v>45382</v>
      </c>
      <c r="R12" s="4"/>
    </row>
    <row r="13" spans="1:18" ht="15.6" x14ac:dyDescent="0.25">
      <c r="A13" s="3" t="s">
        <v>42</v>
      </c>
      <c r="B13" s="4"/>
      <c r="C13" s="4"/>
      <c r="D13" s="20">
        <v>44681</v>
      </c>
      <c r="E13" s="20">
        <v>47238</v>
      </c>
      <c r="F13" s="6">
        <v>46508</v>
      </c>
      <c r="G13" s="4" t="s">
        <v>19</v>
      </c>
      <c r="H13" s="4"/>
      <c r="I13" s="4"/>
      <c r="J13" s="7">
        <v>38673</v>
      </c>
      <c r="K13" s="4"/>
      <c r="L13" s="14">
        <v>270711</v>
      </c>
      <c r="M13" s="4"/>
      <c r="N13" s="4"/>
      <c r="O13" s="7" t="s">
        <v>43</v>
      </c>
      <c r="P13" s="4"/>
      <c r="Q13" s="6">
        <v>44681</v>
      </c>
      <c r="R13" s="4"/>
    </row>
    <row r="14" spans="1:18" ht="46.8" x14ac:dyDescent="0.25">
      <c r="A14" s="3" t="s">
        <v>44</v>
      </c>
      <c r="B14" s="4"/>
      <c r="C14" s="4"/>
      <c r="D14" s="20">
        <v>45199</v>
      </c>
      <c r="E14" s="20">
        <v>47026</v>
      </c>
      <c r="F14" s="6">
        <v>46296</v>
      </c>
      <c r="G14" s="4" t="s">
        <v>19</v>
      </c>
      <c r="H14" s="4"/>
      <c r="I14" s="4"/>
      <c r="J14" s="7">
        <v>45454.75</v>
      </c>
      <c r="K14" s="4"/>
      <c r="L14" s="14">
        <v>227273.75</v>
      </c>
      <c r="M14" s="4"/>
      <c r="N14" s="4"/>
      <c r="O14" s="3" t="s">
        <v>45</v>
      </c>
      <c r="P14" s="4"/>
      <c r="Q14" s="6">
        <v>45199</v>
      </c>
      <c r="R14" s="4"/>
    </row>
    <row r="15" spans="1:18" ht="62.4" x14ac:dyDescent="0.25">
      <c r="A15" s="3" t="s">
        <v>46</v>
      </c>
      <c r="B15" s="4"/>
      <c r="C15" s="4"/>
      <c r="D15" s="20">
        <v>45138</v>
      </c>
      <c r="E15" s="20" t="s">
        <v>47</v>
      </c>
      <c r="F15" s="6">
        <v>46235</v>
      </c>
      <c r="G15" s="4" t="s">
        <v>19</v>
      </c>
      <c r="H15" s="4"/>
      <c r="I15" s="4"/>
      <c r="J15" s="7">
        <v>65091.7</v>
      </c>
      <c r="K15" s="4"/>
      <c r="L15" s="14">
        <v>325458.5</v>
      </c>
      <c r="M15" s="4"/>
      <c r="N15" s="4"/>
      <c r="O15" s="3" t="s">
        <v>48</v>
      </c>
      <c r="P15" s="4"/>
      <c r="Q15" s="6">
        <v>45138</v>
      </c>
      <c r="R15" s="4"/>
    </row>
    <row r="16" spans="1:18" ht="31.2" x14ac:dyDescent="0.25">
      <c r="A16" s="3" t="s">
        <v>49</v>
      </c>
      <c r="B16" s="4"/>
      <c r="C16" s="4"/>
      <c r="D16" s="9">
        <v>45229</v>
      </c>
      <c r="E16" s="9">
        <v>47056</v>
      </c>
      <c r="F16" s="6">
        <v>46326</v>
      </c>
      <c r="G16" s="4" t="s">
        <v>19</v>
      </c>
      <c r="H16" s="4"/>
      <c r="I16" s="4"/>
      <c r="J16" s="7">
        <v>1090000</v>
      </c>
      <c r="K16" s="4"/>
      <c r="L16" s="14">
        <v>5450000</v>
      </c>
      <c r="M16" s="4"/>
      <c r="N16" s="4"/>
      <c r="O16" s="3" t="s">
        <v>50</v>
      </c>
      <c r="P16" s="4"/>
      <c r="Q16" s="6">
        <v>45229</v>
      </c>
      <c r="R16" s="4"/>
    </row>
    <row r="17" spans="1:18" ht="46.8" x14ac:dyDescent="0.25">
      <c r="A17" s="3" t="s">
        <v>51</v>
      </c>
      <c r="B17" s="4"/>
      <c r="C17" s="4"/>
      <c r="D17" s="20">
        <v>45230</v>
      </c>
      <c r="E17" s="20" t="s">
        <v>52</v>
      </c>
      <c r="F17" s="6">
        <v>45597</v>
      </c>
      <c r="G17" s="4" t="s">
        <v>19</v>
      </c>
      <c r="H17" s="4"/>
      <c r="I17" s="4"/>
      <c r="J17" s="7">
        <v>75000</v>
      </c>
      <c r="K17" s="4"/>
      <c r="L17" s="14">
        <v>150000</v>
      </c>
      <c r="M17" s="4"/>
      <c r="N17" s="4"/>
      <c r="O17" s="7" t="s">
        <v>53</v>
      </c>
      <c r="P17" s="4"/>
      <c r="Q17" s="6">
        <v>45230</v>
      </c>
      <c r="R17" s="4"/>
    </row>
    <row r="18" spans="1:18" ht="46.8" x14ac:dyDescent="0.25">
      <c r="A18" s="21" t="s">
        <v>54</v>
      </c>
      <c r="B18" s="4"/>
      <c r="C18" s="4"/>
      <c r="D18" s="5">
        <v>45747</v>
      </c>
      <c r="E18" s="22" t="s">
        <v>30</v>
      </c>
      <c r="F18" s="6" t="s">
        <v>55</v>
      </c>
      <c r="G18" s="4" t="s">
        <v>19</v>
      </c>
      <c r="H18" s="4"/>
      <c r="I18" s="4"/>
      <c r="J18" s="22" t="s">
        <v>56</v>
      </c>
      <c r="K18" s="4"/>
      <c r="L18" s="8">
        <v>19175</v>
      </c>
      <c r="M18" s="4"/>
      <c r="N18" s="4"/>
      <c r="O18" s="22" t="s">
        <v>57</v>
      </c>
      <c r="P18" s="4"/>
      <c r="Q18" s="6">
        <v>45747</v>
      </c>
      <c r="R18" s="4"/>
    </row>
    <row r="19" spans="1:18" ht="15.6" x14ac:dyDescent="0.25">
      <c r="A19" s="3" t="s">
        <v>58</v>
      </c>
      <c r="B19" s="4"/>
      <c r="C19" s="4"/>
      <c r="D19" s="9">
        <v>45329</v>
      </c>
      <c r="E19" s="9">
        <v>46060</v>
      </c>
      <c r="F19" s="6">
        <v>45696</v>
      </c>
      <c r="G19" s="4" t="s">
        <v>19</v>
      </c>
      <c r="H19" s="4"/>
      <c r="I19" s="4"/>
      <c r="J19" s="15">
        <v>6000</v>
      </c>
      <c r="K19" s="4"/>
      <c r="L19" s="16">
        <v>12000</v>
      </c>
      <c r="M19" s="4"/>
      <c r="N19" s="4"/>
      <c r="O19" s="3" t="s">
        <v>59</v>
      </c>
      <c r="P19" s="4"/>
      <c r="Q19" s="6">
        <v>45329</v>
      </c>
      <c r="R19" s="4"/>
    </row>
    <row r="20" spans="1:18" ht="15.6" x14ac:dyDescent="0.25">
      <c r="A20" s="3" t="s">
        <v>58</v>
      </c>
      <c r="B20" s="4"/>
      <c r="C20" s="4"/>
      <c r="D20" s="9">
        <v>45329</v>
      </c>
      <c r="E20" s="9">
        <v>46060</v>
      </c>
      <c r="F20" s="6">
        <v>45696</v>
      </c>
      <c r="G20" s="4" t="s">
        <v>19</v>
      </c>
      <c r="H20" s="4"/>
      <c r="I20" s="4"/>
      <c r="J20" s="15">
        <v>6000</v>
      </c>
      <c r="K20" s="4"/>
      <c r="L20" s="16">
        <v>12000</v>
      </c>
      <c r="M20" s="4"/>
      <c r="N20" s="4"/>
      <c r="O20" s="3" t="s">
        <v>59</v>
      </c>
      <c r="P20" s="4"/>
      <c r="Q20" s="6">
        <v>45329</v>
      </c>
      <c r="R20" s="4"/>
    </row>
    <row r="21" spans="1:18" ht="62.4" x14ac:dyDescent="0.25">
      <c r="A21" s="3" t="s">
        <v>60</v>
      </c>
      <c r="B21" s="4"/>
      <c r="C21" s="4"/>
      <c r="D21" s="9">
        <v>45473</v>
      </c>
      <c r="E21" s="9">
        <v>46203</v>
      </c>
      <c r="F21" s="6">
        <v>45838</v>
      </c>
      <c r="G21" s="4" t="s">
        <v>61</v>
      </c>
      <c r="H21" s="4"/>
      <c r="I21" s="4"/>
      <c r="J21" s="10">
        <v>4465185</v>
      </c>
      <c r="K21" s="4"/>
      <c r="L21" s="11">
        <v>8930370</v>
      </c>
      <c r="M21" s="4"/>
      <c r="N21" s="4"/>
      <c r="O21" s="3" t="s">
        <v>62</v>
      </c>
      <c r="P21" s="4"/>
      <c r="Q21" s="6">
        <v>45473</v>
      </c>
      <c r="R21" s="4"/>
    </row>
    <row r="22" spans="1:18" ht="124.8" x14ac:dyDescent="0.25">
      <c r="A22" s="3" t="s">
        <v>63</v>
      </c>
      <c r="B22" s="4"/>
      <c r="C22" s="4"/>
      <c r="D22" s="9">
        <v>45382</v>
      </c>
      <c r="E22" s="9">
        <v>46477</v>
      </c>
      <c r="F22" s="6">
        <v>45747</v>
      </c>
      <c r="G22" s="4" t="s">
        <v>61</v>
      </c>
      <c r="H22" s="4"/>
      <c r="I22" s="4"/>
      <c r="J22" s="7">
        <v>290000</v>
      </c>
      <c r="K22" s="4"/>
      <c r="L22" s="14">
        <v>870000</v>
      </c>
      <c r="M22" s="4"/>
      <c r="N22" s="4"/>
      <c r="O22" s="3" t="s">
        <v>64</v>
      </c>
      <c r="P22" s="4"/>
      <c r="Q22" s="6">
        <v>45382</v>
      </c>
      <c r="R22" s="4"/>
    </row>
    <row r="23" spans="1:18" ht="100.05" customHeight="1" x14ac:dyDescent="0.25">
      <c r="A23" s="3" t="s">
        <v>65</v>
      </c>
      <c r="B23" s="4"/>
      <c r="C23" s="4"/>
      <c r="D23" s="9">
        <v>45295</v>
      </c>
      <c r="E23" s="9">
        <v>47852</v>
      </c>
      <c r="F23" s="6">
        <v>47122</v>
      </c>
      <c r="G23" s="4" t="s">
        <v>19</v>
      </c>
      <c r="H23" s="4"/>
      <c r="I23" s="4"/>
      <c r="J23" s="7">
        <v>1681318.6872792349</v>
      </c>
      <c r="K23" s="4"/>
      <c r="L23" s="14">
        <v>11769230.810954643</v>
      </c>
      <c r="M23" s="4"/>
      <c r="N23" s="4"/>
      <c r="O23" s="3" t="s">
        <v>66</v>
      </c>
      <c r="P23" s="4"/>
      <c r="Q23" s="6">
        <v>45295</v>
      </c>
      <c r="R23" s="4"/>
    </row>
    <row r="24" spans="1:18" ht="15.6" x14ac:dyDescent="0.25">
      <c r="A24" s="21" t="s">
        <v>67</v>
      </c>
      <c r="B24" s="4"/>
      <c r="C24" s="4"/>
      <c r="D24" s="22" t="s">
        <v>68</v>
      </c>
      <c r="E24" s="22" t="s">
        <v>69</v>
      </c>
      <c r="F24" s="6" t="s">
        <v>70</v>
      </c>
      <c r="G24" s="4" t="s">
        <v>19</v>
      </c>
      <c r="H24" s="4"/>
      <c r="I24" s="4"/>
      <c r="J24" s="23">
        <v>1420000</v>
      </c>
      <c r="K24" s="4"/>
      <c r="L24" s="24">
        <v>7100000</v>
      </c>
      <c r="M24" s="4"/>
      <c r="N24" s="4"/>
      <c r="O24" s="22" t="s">
        <v>71</v>
      </c>
      <c r="P24" s="4"/>
      <c r="Q24" s="6" t="s">
        <v>68</v>
      </c>
      <c r="R24" s="4"/>
    </row>
    <row r="25" spans="1:18" ht="15.6" x14ac:dyDescent="0.25">
      <c r="A25" s="21" t="s">
        <v>72</v>
      </c>
      <c r="B25" s="4"/>
      <c r="C25" s="4"/>
      <c r="D25" s="22" t="s">
        <v>68</v>
      </c>
      <c r="E25" s="22" t="s">
        <v>69</v>
      </c>
      <c r="F25" s="6" t="s">
        <v>70</v>
      </c>
      <c r="G25" s="4" t="s">
        <v>19</v>
      </c>
      <c r="H25" s="4"/>
      <c r="I25" s="4"/>
      <c r="J25" s="23">
        <v>580000</v>
      </c>
      <c r="K25" s="4"/>
      <c r="L25" s="24">
        <v>2900000</v>
      </c>
      <c r="M25" s="4"/>
      <c r="N25" s="4"/>
      <c r="O25" s="22" t="s">
        <v>73</v>
      </c>
      <c r="P25" s="4"/>
      <c r="Q25" s="6" t="s">
        <v>68</v>
      </c>
      <c r="R25" s="4"/>
    </row>
    <row r="26" spans="1:18" ht="15.6" x14ac:dyDescent="0.25">
      <c r="A26" s="21" t="s">
        <v>74</v>
      </c>
      <c r="B26" s="4"/>
      <c r="C26" s="4"/>
      <c r="D26" s="22" t="s">
        <v>75</v>
      </c>
      <c r="E26" s="22" t="s">
        <v>76</v>
      </c>
      <c r="F26" s="6" t="s">
        <v>77</v>
      </c>
      <c r="G26" s="4" t="s">
        <v>19</v>
      </c>
      <c r="H26" s="4"/>
      <c r="I26" s="4"/>
      <c r="J26" s="23">
        <v>324400</v>
      </c>
      <c r="K26" s="4"/>
      <c r="L26" s="24">
        <v>1622000</v>
      </c>
      <c r="M26" s="4"/>
      <c r="N26" s="4"/>
      <c r="O26" s="22" t="s">
        <v>78</v>
      </c>
      <c r="P26" s="4"/>
      <c r="Q26" s="6" t="s">
        <v>75</v>
      </c>
      <c r="R26" s="4"/>
    </row>
    <row r="27" spans="1:18" ht="31.2" x14ac:dyDescent="0.25">
      <c r="A27" s="3" t="s">
        <v>79</v>
      </c>
      <c r="B27" s="4"/>
      <c r="C27" s="4"/>
      <c r="D27" s="9">
        <v>44305</v>
      </c>
      <c r="E27" s="9">
        <v>46131</v>
      </c>
      <c r="F27" s="6">
        <v>45401</v>
      </c>
      <c r="G27" s="4" t="s">
        <v>19</v>
      </c>
      <c r="H27" s="4"/>
      <c r="I27" s="4"/>
      <c r="J27" s="7">
        <v>74000</v>
      </c>
      <c r="K27" s="4"/>
      <c r="L27" s="14">
        <v>370000</v>
      </c>
      <c r="M27" s="4"/>
      <c r="N27" s="4"/>
      <c r="O27" s="3" t="s">
        <v>80</v>
      </c>
      <c r="P27" s="4"/>
      <c r="Q27" s="6">
        <v>44305</v>
      </c>
      <c r="R27" s="4"/>
    </row>
    <row r="28" spans="1:18" ht="139.94999999999999" customHeight="1" x14ac:dyDescent="0.25">
      <c r="A28" s="3" t="s">
        <v>81</v>
      </c>
      <c r="B28" s="4"/>
      <c r="C28" s="4"/>
      <c r="D28" s="9">
        <v>45777</v>
      </c>
      <c r="E28" s="9">
        <v>46142</v>
      </c>
      <c r="F28" s="6">
        <v>45960</v>
      </c>
      <c r="G28" s="4" t="s">
        <v>61</v>
      </c>
      <c r="H28" s="4"/>
      <c r="I28" s="4"/>
      <c r="J28" s="7">
        <v>20000</v>
      </c>
      <c r="K28" s="4"/>
      <c r="L28" s="14">
        <v>20000</v>
      </c>
      <c r="M28" s="4"/>
      <c r="N28" s="4"/>
      <c r="O28" s="3" t="s">
        <v>82</v>
      </c>
      <c r="P28" s="4"/>
      <c r="Q28" s="6">
        <v>45777</v>
      </c>
      <c r="R28" s="4"/>
    </row>
    <row r="29" spans="1:18" ht="31.2" x14ac:dyDescent="0.25">
      <c r="A29" s="25" t="s">
        <v>83</v>
      </c>
      <c r="B29" s="4"/>
      <c r="C29" s="4"/>
      <c r="D29" s="26">
        <v>45838</v>
      </c>
      <c r="E29" s="27" t="s">
        <v>84</v>
      </c>
      <c r="F29" s="6">
        <v>48760</v>
      </c>
      <c r="G29" s="4" t="s">
        <v>19</v>
      </c>
      <c r="H29" s="4"/>
      <c r="I29" s="4"/>
      <c r="J29" s="22" t="s">
        <v>85</v>
      </c>
      <c r="K29" s="4"/>
      <c r="L29" s="28">
        <v>12000000</v>
      </c>
      <c r="M29" s="4"/>
      <c r="N29" s="4"/>
      <c r="O29" s="22" t="s">
        <v>86</v>
      </c>
      <c r="P29" s="4"/>
      <c r="Q29" s="6">
        <v>45838</v>
      </c>
      <c r="R29" s="4"/>
    </row>
    <row r="30" spans="1:18" s="33" customFormat="1" ht="62.4" x14ac:dyDescent="0.25">
      <c r="A30" s="29" t="s">
        <v>87</v>
      </c>
      <c r="B30" s="29"/>
      <c r="C30" s="29"/>
      <c r="D30" s="13">
        <v>44806</v>
      </c>
      <c r="E30" s="18">
        <v>47361</v>
      </c>
      <c r="F30" s="13">
        <f t="shared" ref="F30:F43" si="0">E30-365*2</f>
        <v>46631</v>
      </c>
      <c r="G30" s="13" t="s">
        <v>19</v>
      </c>
      <c r="H30" s="13"/>
      <c r="I30" s="13"/>
      <c r="J30" s="30">
        <v>524862.44999999995</v>
      </c>
      <c r="K30" s="30"/>
      <c r="L30" s="30">
        <v>3674034</v>
      </c>
      <c r="M30" s="30"/>
      <c r="N30" s="30"/>
      <c r="O30" s="29" t="s">
        <v>88</v>
      </c>
      <c r="P30" s="29"/>
      <c r="Q30" s="31">
        <f t="shared" ref="Q30:Q68" si="1">D30</f>
        <v>44806</v>
      </c>
      <c r="R30" s="32"/>
    </row>
    <row r="31" spans="1:18" s="33" customFormat="1" ht="31.2" x14ac:dyDescent="0.25">
      <c r="A31" s="29" t="s">
        <v>89</v>
      </c>
      <c r="B31" s="29"/>
      <c r="C31" s="29"/>
      <c r="D31" s="13">
        <v>45171</v>
      </c>
      <c r="E31" s="13">
        <v>47726</v>
      </c>
      <c r="F31" s="13">
        <f t="shared" si="0"/>
        <v>46996</v>
      </c>
      <c r="G31" s="13" t="s">
        <v>19</v>
      </c>
      <c r="H31" s="13"/>
      <c r="I31" s="13"/>
      <c r="J31" s="30">
        <v>524864</v>
      </c>
      <c r="K31" s="30"/>
      <c r="L31" s="30">
        <v>3674037</v>
      </c>
      <c r="M31" s="30"/>
      <c r="N31" s="30"/>
      <c r="O31" s="29" t="s">
        <v>90</v>
      </c>
      <c r="P31" s="29"/>
      <c r="Q31" s="31">
        <f t="shared" si="1"/>
        <v>45171</v>
      </c>
      <c r="R31" s="32"/>
    </row>
    <row r="32" spans="1:18" s="33" customFormat="1" ht="46.8" x14ac:dyDescent="0.25">
      <c r="A32" s="29" t="s">
        <v>91</v>
      </c>
      <c r="B32" s="29"/>
      <c r="C32" s="29"/>
      <c r="D32" s="9">
        <f>E32-365*3</f>
        <v>45018</v>
      </c>
      <c r="E32" s="9">
        <v>46113</v>
      </c>
      <c r="F32" s="31">
        <f t="shared" si="0"/>
        <v>45383</v>
      </c>
      <c r="G32" s="34" t="s">
        <v>19</v>
      </c>
      <c r="H32" s="34"/>
      <c r="I32" s="34"/>
      <c r="J32" s="7">
        <v>302098</v>
      </c>
      <c r="K32" s="34"/>
      <c r="L32" s="7">
        <f>J32*3</f>
        <v>906294</v>
      </c>
      <c r="M32" s="34"/>
      <c r="N32" s="34"/>
      <c r="O32" s="3" t="s">
        <v>92</v>
      </c>
      <c r="P32" s="34"/>
      <c r="Q32" s="31">
        <f t="shared" si="1"/>
        <v>45018</v>
      </c>
      <c r="R32" s="32"/>
    </row>
    <row r="33" spans="1:18" s="33" customFormat="1" ht="31.2" x14ac:dyDescent="0.25">
      <c r="A33" s="29" t="s">
        <v>93</v>
      </c>
      <c r="B33" s="29"/>
      <c r="C33" s="29"/>
      <c r="D33" s="13">
        <v>44835</v>
      </c>
      <c r="E33" s="18">
        <v>46660</v>
      </c>
      <c r="F33" s="13">
        <f t="shared" si="0"/>
        <v>45930</v>
      </c>
      <c r="G33" s="13" t="s">
        <v>19</v>
      </c>
      <c r="H33" s="13"/>
      <c r="I33" s="13"/>
      <c r="J33" s="35">
        <v>150000</v>
      </c>
      <c r="K33" s="29"/>
      <c r="L33" s="35">
        <v>750000</v>
      </c>
      <c r="M33" s="29"/>
      <c r="N33" s="29"/>
      <c r="O33" s="29" t="s">
        <v>94</v>
      </c>
      <c r="P33" s="29"/>
      <c r="Q33" s="31">
        <f t="shared" si="1"/>
        <v>44835</v>
      </c>
      <c r="R33" s="32"/>
    </row>
    <row r="34" spans="1:18" s="33" customFormat="1" ht="124.8" x14ac:dyDescent="0.25">
      <c r="A34" s="29" t="s">
        <v>95</v>
      </c>
      <c r="B34" s="29"/>
      <c r="C34" s="29"/>
      <c r="D34" s="9">
        <f>E34-365*3</f>
        <v>45070</v>
      </c>
      <c r="E34" s="13">
        <v>46165</v>
      </c>
      <c r="F34" s="13">
        <f t="shared" si="0"/>
        <v>45435</v>
      </c>
      <c r="G34" s="13" t="s">
        <v>19</v>
      </c>
      <c r="H34" s="13"/>
      <c r="I34" s="13"/>
      <c r="J34" s="30">
        <v>90000</v>
      </c>
      <c r="K34" s="30"/>
      <c r="L34" s="30">
        <v>270000</v>
      </c>
      <c r="M34" s="30"/>
      <c r="N34" s="30"/>
      <c r="O34" s="29" t="s">
        <v>96</v>
      </c>
      <c r="P34" s="29"/>
      <c r="Q34" s="31">
        <f t="shared" si="1"/>
        <v>45070</v>
      </c>
      <c r="R34" s="32"/>
    </row>
    <row r="35" spans="1:18" s="33" customFormat="1" ht="31.2" x14ac:dyDescent="0.25">
      <c r="A35" s="29" t="s">
        <v>97</v>
      </c>
      <c r="B35" s="29"/>
      <c r="C35" s="29"/>
      <c r="D35" s="13">
        <v>44927</v>
      </c>
      <c r="E35" s="36">
        <v>46022</v>
      </c>
      <c r="F35" s="13">
        <f t="shared" si="0"/>
        <v>45292</v>
      </c>
      <c r="G35" s="13" t="s">
        <v>19</v>
      </c>
      <c r="H35" s="37"/>
      <c r="I35" s="37"/>
      <c r="J35" s="38">
        <v>13000</v>
      </c>
      <c r="K35" s="38"/>
      <c r="L35" s="38">
        <v>39676</v>
      </c>
      <c r="M35" s="38"/>
      <c r="N35" s="38"/>
      <c r="O35" s="29" t="s">
        <v>98</v>
      </c>
      <c r="P35" s="29"/>
      <c r="Q35" s="31">
        <f t="shared" si="1"/>
        <v>44927</v>
      </c>
      <c r="R35" s="32"/>
    </row>
    <row r="36" spans="1:18" s="33" customFormat="1" ht="31.2" x14ac:dyDescent="0.25">
      <c r="A36" s="29" t="s">
        <v>99</v>
      </c>
      <c r="B36" s="29"/>
      <c r="C36" s="29"/>
      <c r="D36" s="13">
        <v>45382</v>
      </c>
      <c r="E36" s="13">
        <v>46112</v>
      </c>
      <c r="F36" s="13">
        <f t="shared" si="0"/>
        <v>45382</v>
      </c>
      <c r="G36" s="13" t="s">
        <v>19</v>
      </c>
      <c r="H36" s="29"/>
      <c r="I36" s="29"/>
      <c r="J36" s="30">
        <v>68418.75</v>
      </c>
      <c r="K36" s="30"/>
      <c r="L36" s="30">
        <v>83418.75</v>
      </c>
      <c r="M36" s="30"/>
      <c r="N36" s="30"/>
      <c r="O36" s="29" t="s">
        <v>100</v>
      </c>
      <c r="P36" s="29"/>
      <c r="Q36" s="31">
        <f t="shared" si="1"/>
        <v>45382</v>
      </c>
      <c r="R36" s="32"/>
    </row>
    <row r="37" spans="1:18" s="33" customFormat="1" ht="46.8" x14ac:dyDescent="0.25">
      <c r="A37" s="29" t="s">
        <v>101</v>
      </c>
      <c r="B37" s="29"/>
      <c r="C37" s="29"/>
      <c r="D37" s="13">
        <v>45383</v>
      </c>
      <c r="E37" s="18">
        <v>47938</v>
      </c>
      <c r="F37" s="13">
        <f t="shared" si="0"/>
        <v>47208</v>
      </c>
      <c r="G37" s="13" t="s">
        <v>19</v>
      </c>
      <c r="H37" s="13"/>
      <c r="I37" s="13"/>
      <c r="J37" s="30">
        <v>650000</v>
      </c>
      <c r="K37" s="30"/>
      <c r="L37" s="30">
        <v>4550000</v>
      </c>
      <c r="M37" s="30"/>
      <c r="N37" s="30"/>
      <c r="O37" s="29" t="s">
        <v>102</v>
      </c>
      <c r="P37" s="29"/>
      <c r="Q37" s="31">
        <f t="shared" si="1"/>
        <v>45383</v>
      </c>
      <c r="R37" s="32"/>
    </row>
    <row r="38" spans="1:18" s="33" customFormat="1" ht="78" x14ac:dyDescent="0.25">
      <c r="A38" s="29" t="s">
        <v>103</v>
      </c>
      <c r="B38" s="29"/>
      <c r="C38" s="29"/>
      <c r="D38" s="9">
        <f>E38-365*4</f>
        <v>45292</v>
      </c>
      <c r="E38" s="36">
        <v>46752</v>
      </c>
      <c r="F38" s="13">
        <f t="shared" si="0"/>
        <v>46022</v>
      </c>
      <c r="G38" s="13" t="s">
        <v>19</v>
      </c>
      <c r="H38" s="37"/>
      <c r="I38" s="37"/>
      <c r="J38" s="35">
        <v>6000</v>
      </c>
      <c r="K38" s="29"/>
      <c r="L38" s="35">
        <v>18000</v>
      </c>
      <c r="M38" s="29"/>
      <c r="N38" s="29"/>
      <c r="O38" s="29" t="s">
        <v>104</v>
      </c>
      <c r="P38" s="29"/>
      <c r="Q38" s="31">
        <f t="shared" si="1"/>
        <v>45292</v>
      </c>
      <c r="R38" s="32"/>
    </row>
    <row r="39" spans="1:18" s="33" customFormat="1" ht="31.2" x14ac:dyDescent="0.25">
      <c r="A39" s="29" t="s">
        <v>105</v>
      </c>
      <c r="B39" s="29"/>
      <c r="C39" s="29"/>
      <c r="D39" s="13">
        <v>45658</v>
      </c>
      <c r="E39" s="18">
        <v>47118</v>
      </c>
      <c r="F39" s="13">
        <f t="shared" si="0"/>
        <v>46388</v>
      </c>
      <c r="G39" s="13" t="s">
        <v>19</v>
      </c>
      <c r="H39" s="13"/>
      <c r="I39" s="13"/>
      <c r="J39" s="35">
        <v>80000</v>
      </c>
      <c r="K39" s="35"/>
      <c r="L39" s="35">
        <v>360000</v>
      </c>
      <c r="M39" s="35"/>
      <c r="N39" s="35"/>
      <c r="O39" s="29" t="s">
        <v>106</v>
      </c>
      <c r="P39" s="29"/>
      <c r="Q39" s="31">
        <f t="shared" si="1"/>
        <v>45658</v>
      </c>
      <c r="R39" s="32"/>
    </row>
    <row r="40" spans="1:18" s="33" customFormat="1" ht="46.8" x14ac:dyDescent="0.25">
      <c r="A40" s="17" t="s">
        <v>107</v>
      </c>
      <c r="B40" s="17"/>
      <c r="C40" s="17"/>
      <c r="D40" s="13">
        <v>45567</v>
      </c>
      <c r="E40" s="18">
        <v>48487</v>
      </c>
      <c r="F40" s="13">
        <f t="shared" si="0"/>
        <v>47757</v>
      </c>
      <c r="G40" s="13" t="s">
        <v>19</v>
      </c>
      <c r="H40" s="17"/>
      <c r="I40" s="17"/>
      <c r="J40" s="7">
        <v>4000000</v>
      </c>
      <c r="K40" s="29"/>
      <c r="L40" s="15">
        <v>16000000</v>
      </c>
      <c r="M40" s="29"/>
      <c r="N40" s="29"/>
      <c r="O40" s="29" t="s">
        <v>108</v>
      </c>
      <c r="P40" s="29"/>
      <c r="Q40" s="31">
        <f t="shared" si="1"/>
        <v>45567</v>
      </c>
      <c r="R40" s="32"/>
    </row>
    <row r="41" spans="1:18" s="33" customFormat="1" ht="46.8" x14ac:dyDescent="0.25">
      <c r="A41" s="29" t="s">
        <v>109</v>
      </c>
      <c r="B41" s="29"/>
      <c r="C41" s="29"/>
      <c r="D41" s="13">
        <v>45171</v>
      </c>
      <c r="E41" s="13">
        <v>47361</v>
      </c>
      <c r="F41" s="13">
        <f t="shared" si="0"/>
        <v>46631</v>
      </c>
      <c r="G41" s="13" t="s">
        <v>19</v>
      </c>
      <c r="H41" s="29"/>
      <c r="I41" s="29"/>
      <c r="J41" s="30">
        <v>38850</v>
      </c>
      <c r="K41" s="30"/>
      <c r="L41" s="30">
        <v>122474.63</v>
      </c>
      <c r="M41" s="30"/>
      <c r="N41" s="30"/>
      <c r="O41" s="29" t="s">
        <v>110</v>
      </c>
      <c r="P41" s="29"/>
      <c r="Q41" s="31">
        <f t="shared" si="1"/>
        <v>45171</v>
      </c>
      <c r="R41" s="32"/>
    </row>
    <row r="42" spans="1:18" s="33" customFormat="1" ht="46.8" x14ac:dyDescent="0.25">
      <c r="A42" s="29" t="s">
        <v>111</v>
      </c>
      <c r="B42" s="29"/>
      <c r="C42" s="29"/>
      <c r="D42" s="13">
        <v>44806</v>
      </c>
      <c r="E42" s="13">
        <v>47361</v>
      </c>
      <c r="F42" s="13">
        <f t="shared" si="0"/>
        <v>46631</v>
      </c>
      <c r="G42" s="13" t="s">
        <v>19</v>
      </c>
      <c r="H42" s="29"/>
      <c r="I42" s="29"/>
      <c r="J42" s="30">
        <v>139291.13</v>
      </c>
      <c r="K42" s="30"/>
      <c r="L42" s="30">
        <v>675073</v>
      </c>
      <c r="M42" s="30"/>
      <c r="N42" s="30"/>
      <c r="O42" s="29" t="s">
        <v>110</v>
      </c>
      <c r="P42" s="29"/>
      <c r="Q42" s="31">
        <f t="shared" si="1"/>
        <v>44806</v>
      </c>
      <c r="R42" s="32"/>
    </row>
    <row r="43" spans="1:18" s="33" customFormat="1" ht="31.2" x14ac:dyDescent="0.25">
      <c r="A43" s="29" t="s">
        <v>112</v>
      </c>
      <c r="B43" s="29"/>
      <c r="C43" s="29"/>
      <c r="D43" s="13">
        <f>E43-365*2</f>
        <v>45958</v>
      </c>
      <c r="E43" s="13">
        <v>46688</v>
      </c>
      <c r="F43" s="13">
        <f t="shared" si="0"/>
        <v>45958</v>
      </c>
      <c r="G43" s="13" t="s">
        <v>19</v>
      </c>
      <c r="H43" s="13"/>
      <c r="I43" s="13"/>
      <c r="J43" s="35">
        <v>137200</v>
      </c>
      <c r="K43" s="35"/>
      <c r="L43" s="35">
        <f>+J43*2</f>
        <v>274400</v>
      </c>
      <c r="M43" s="35"/>
      <c r="N43" s="35"/>
      <c r="O43" s="29" t="s">
        <v>113</v>
      </c>
      <c r="P43" s="29"/>
      <c r="Q43" s="31">
        <f t="shared" si="1"/>
        <v>45958</v>
      </c>
      <c r="R43" s="32"/>
    </row>
    <row r="44" spans="1:18" s="33" customFormat="1" ht="78" x14ac:dyDescent="0.25">
      <c r="A44" s="29" t="s">
        <v>114</v>
      </c>
      <c r="B44" s="29"/>
      <c r="C44" s="29"/>
      <c r="D44" s="18">
        <v>44835</v>
      </c>
      <c r="E44" s="39">
        <v>45931</v>
      </c>
      <c r="F44" s="40">
        <v>45200</v>
      </c>
      <c r="G44" s="13" t="s">
        <v>19</v>
      </c>
      <c r="H44" s="37"/>
      <c r="I44" s="37"/>
      <c r="J44" s="30">
        <v>20182.099999999999</v>
      </c>
      <c r="K44" s="30"/>
      <c r="L44" s="30">
        <f>J44*3</f>
        <v>60546.299999999996</v>
      </c>
      <c r="M44" s="30"/>
      <c r="N44" s="30"/>
      <c r="O44" s="29" t="s">
        <v>115</v>
      </c>
      <c r="P44" s="29"/>
      <c r="Q44" s="31">
        <f t="shared" si="1"/>
        <v>44835</v>
      </c>
      <c r="R44" s="32"/>
    </row>
    <row r="45" spans="1:18" s="33" customFormat="1" ht="46.8" x14ac:dyDescent="0.25">
      <c r="A45" s="29" t="s">
        <v>116</v>
      </c>
      <c r="B45" s="29"/>
      <c r="C45" s="29"/>
      <c r="D45" s="9">
        <f>E45-365*3</f>
        <v>45057</v>
      </c>
      <c r="E45" s="36">
        <v>46152</v>
      </c>
      <c r="F45" s="13">
        <f t="shared" ref="F45:F57" si="2">E45-365*2</f>
        <v>45422</v>
      </c>
      <c r="G45" s="13" t="s">
        <v>19</v>
      </c>
      <c r="H45" s="36"/>
      <c r="I45" s="36"/>
      <c r="J45" s="30">
        <v>2700</v>
      </c>
      <c r="K45" s="30"/>
      <c r="L45" s="30">
        <f>J45*3</f>
        <v>8100</v>
      </c>
      <c r="M45" s="30"/>
      <c r="N45" s="30"/>
      <c r="O45" s="29" t="s">
        <v>117</v>
      </c>
      <c r="P45" s="29"/>
      <c r="Q45" s="31">
        <f t="shared" si="1"/>
        <v>45057</v>
      </c>
      <c r="R45" s="32"/>
    </row>
    <row r="46" spans="1:18" s="33" customFormat="1" ht="93.6" x14ac:dyDescent="0.25">
      <c r="A46" s="29" t="s">
        <v>118</v>
      </c>
      <c r="B46" s="29"/>
      <c r="C46" s="29"/>
      <c r="D46" s="13">
        <f>E46-365*2</f>
        <v>45536</v>
      </c>
      <c r="E46" s="13">
        <v>46266</v>
      </c>
      <c r="F46" s="13">
        <f t="shared" si="2"/>
        <v>45536</v>
      </c>
      <c r="G46" s="13" t="s">
        <v>19</v>
      </c>
      <c r="H46" s="13"/>
      <c r="I46" s="13"/>
      <c r="J46" s="30">
        <v>26566.38</v>
      </c>
      <c r="K46" s="30"/>
      <c r="L46" s="30">
        <v>53132.76</v>
      </c>
      <c r="M46" s="30"/>
      <c r="N46" s="30"/>
      <c r="O46" s="29" t="s">
        <v>119</v>
      </c>
      <c r="P46" s="29"/>
      <c r="Q46" s="31">
        <f t="shared" si="1"/>
        <v>45536</v>
      </c>
      <c r="R46" s="32"/>
    </row>
    <row r="47" spans="1:18" s="33" customFormat="1" ht="15.6" x14ac:dyDescent="0.25">
      <c r="A47" s="29" t="s">
        <v>120</v>
      </c>
      <c r="B47" s="29"/>
      <c r="C47" s="29"/>
      <c r="D47" s="13">
        <v>44197</v>
      </c>
      <c r="E47" s="13">
        <v>46022</v>
      </c>
      <c r="F47" s="13">
        <f t="shared" si="2"/>
        <v>45292</v>
      </c>
      <c r="G47" s="13" t="s">
        <v>19</v>
      </c>
      <c r="H47" s="13"/>
      <c r="I47" s="13"/>
      <c r="J47" s="30">
        <v>193316.99</v>
      </c>
      <c r="K47" s="30"/>
      <c r="L47" s="29" t="s">
        <v>121</v>
      </c>
      <c r="M47" s="30"/>
      <c r="N47" s="30"/>
      <c r="O47" s="29" t="s">
        <v>122</v>
      </c>
      <c r="P47" s="29"/>
      <c r="Q47" s="31">
        <f t="shared" si="1"/>
        <v>44197</v>
      </c>
      <c r="R47" s="32"/>
    </row>
    <row r="48" spans="1:18" s="33" customFormat="1" ht="15.6" x14ac:dyDescent="0.25">
      <c r="A48" s="29" t="s">
        <v>123</v>
      </c>
      <c r="B48" s="29"/>
      <c r="C48" s="29"/>
      <c r="D48" s="13">
        <v>44654</v>
      </c>
      <c r="E48" s="13">
        <v>48304</v>
      </c>
      <c r="F48" s="13">
        <f t="shared" si="2"/>
        <v>47574</v>
      </c>
      <c r="G48" s="13" t="s">
        <v>19</v>
      </c>
      <c r="H48" s="13"/>
      <c r="I48" s="13"/>
      <c r="J48" s="35">
        <v>1800000</v>
      </c>
      <c r="K48" s="29"/>
      <c r="L48" s="35">
        <v>18500000</v>
      </c>
      <c r="M48" s="29"/>
      <c r="N48" s="29"/>
      <c r="O48" s="29" t="s">
        <v>124</v>
      </c>
      <c r="P48" s="29"/>
      <c r="Q48" s="31">
        <f t="shared" si="1"/>
        <v>44654</v>
      </c>
      <c r="R48" s="32"/>
    </row>
    <row r="49" spans="1:18" s="33" customFormat="1" ht="31.2" x14ac:dyDescent="0.25">
      <c r="A49" s="29" t="s">
        <v>125</v>
      </c>
      <c r="B49" s="29"/>
      <c r="C49" s="29"/>
      <c r="D49" s="13">
        <v>45383</v>
      </c>
      <c r="E49" s="13">
        <v>46843</v>
      </c>
      <c r="F49" s="13">
        <f t="shared" si="2"/>
        <v>46113</v>
      </c>
      <c r="G49" s="13" t="s">
        <v>19</v>
      </c>
      <c r="H49" s="13"/>
      <c r="I49" s="13"/>
      <c r="J49" s="30">
        <v>74213.960000000006</v>
      </c>
      <c r="K49" s="30"/>
      <c r="L49" s="30">
        <v>296855.84000000003</v>
      </c>
      <c r="M49" s="30"/>
      <c r="N49" s="30"/>
      <c r="O49" s="29" t="s">
        <v>126</v>
      </c>
      <c r="P49" s="29"/>
      <c r="Q49" s="31">
        <f t="shared" si="1"/>
        <v>45383</v>
      </c>
      <c r="R49" s="32"/>
    </row>
    <row r="50" spans="1:18" s="33" customFormat="1" ht="46.8" x14ac:dyDescent="0.25">
      <c r="A50" s="29" t="s">
        <v>127</v>
      </c>
      <c r="B50" s="29"/>
      <c r="C50" s="29"/>
      <c r="D50" s="13">
        <v>45500</v>
      </c>
      <c r="E50" s="18">
        <v>47325</v>
      </c>
      <c r="F50" s="13">
        <f t="shared" si="2"/>
        <v>46595</v>
      </c>
      <c r="G50" s="13" t="s">
        <v>19</v>
      </c>
      <c r="H50" s="13"/>
      <c r="I50" s="13"/>
      <c r="J50" s="30">
        <v>61000</v>
      </c>
      <c r="K50" s="30"/>
      <c r="L50" s="30">
        <v>305000</v>
      </c>
      <c r="M50" s="30"/>
      <c r="N50" s="30"/>
      <c r="O50" s="29" t="s">
        <v>128</v>
      </c>
      <c r="P50" s="29"/>
      <c r="Q50" s="31">
        <f t="shared" si="1"/>
        <v>45500</v>
      </c>
      <c r="R50" s="32"/>
    </row>
    <row r="51" spans="1:18" s="33" customFormat="1" ht="31.2" x14ac:dyDescent="0.25">
      <c r="A51" s="29" t="s">
        <v>129</v>
      </c>
      <c r="B51" s="29"/>
      <c r="C51" s="29"/>
      <c r="D51" s="13">
        <v>44470</v>
      </c>
      <c r="E51" s="13">
        <v>46660</v>
      </c>
      <c r="F51" s="13">
        <f t="shared" si="2"/>
        <v>45930</v>
      </c>
      <c r="G51" s="13" t="s">
        <v>19</v>
      </c>
      <c r="H51" s="13"/>
      <c r="I51" s="13"/>
      <c r="J51" s="7">
        <v>4000000</v>
      </c>
      <c r="K51" s="29"/>
      <c r="L51" s="30">
        <v>25000000</v>
      </c>
      <c r="M51" s="29"/>
      <c r="N51" s="29"/>
      <c r="O51" s="29" t="s">
        <v>130</v>
      </c>
      <c r="P51" s="29"/>
      <c r="Q51" s="31">
        <f t="shared" si="1"/>
        <v>44470</v>
      </c>
      <c r="R51" s="32"/>
    </row>
    <row r="52" spans="1:18" s="33" customFormat="1" ht="31.2" x14ac:dyDescent="0.25">
      <c r="A52" s="29" t="s">
        <v>131</v>
      </c>
      <c r="B52" s="29"/>
      <c r="C52" s="29"/>
      <c r="D52" s="13">
        <v>45342.5</v>
      </c>
      <c r="E52" s="36">
        <v>46620</v>
      </c>
      <c r="F52" s="13">
        <f t="shared" si="2"/>
        <v>45890</v>
      </c>
      <c r="G52" s="13" t="s">
        <v>19</v>
      </c>
      <c r="H52" s="37"/>
      <c r="I52" s="37"/>
      <c r="J52" s="35">
        <v>20889</v>
      </c>
      <c r="K52" s="35"/>
      <c r="L52" s="35">
        <v>73113</v>
      </c>
      <c r="M52" s="35"/>
      <c r="N52" s="35"/>
      <c r="O52" s="29" t="s">
        <v>132</v>
      </c>
      <c r="P52" s="29"/>
      <c r="Q52" s="31">
        <f t="shared" si="1"/>
        <v>45342.5</v>
      </c>
      <c r="R52" s="32"/>
    </row>
    <row r="53" spans="1:18" s="33" customFormat="1" ht="46.8" x14ac:dyDescent="0.25">
      <c r="A53" s="29" t="s">
        <v>133</v>
      </c>
      <c r="B53" s="29"/>
      <c r="C53" s="29"/>
      <c r="D53" s="9">
        <f>E53-365*3</f>
        <v>45018</v>
      </c>
      <c r="E53" s="13">
        <v>46113</v>
      </c>
      <c r="F53" s="13">
        <f t="shared" si="2"/>
        <v>45383</v>
      </c>
      <c r="G53" s="13" t="s">
        <v>19</v>
      </c>
      <c r="H53" s="13"/>
      <c r="I53" s="13"/>
      <c r="J53" s="30">
        <v>12245</v>
      </c>
      <c r="K53" s="30"/>
      <c r="L53" s="30">
        <v>36736</v>
      </c>
      <c r="M53" s="30"/>
      <c r="N53" s="30"/>
      <c r="O53" s="29" t="s">
        <v>134</v>
      </c>
      <c r="P53" s="29"/>
      <c r="Q53" s="31">
        <f t="shared" si="1"/>
        <v>45018</v>
      </c>
      <c r="R53" s="32"/>
    </row>
    <row r="54" spans="1:18" s="33" customFormat="1" ht="31.2" x14ac:dyDescent="0.25">
      <c r="A54" s="29" t="s">
        <v>135</v>
      </c>
      <c r="B54" s="29"/>
      <c r="C54" s="29"/>
      <c r="D54" s="9">
        <f>E54-365*5</f>
        <v>44932</v>
      </c>
      <c r="E54" s="9">
        <v>46757</v>
      </c>
      <c r="F54" s="31">
        <f t="shared" si="2"/>
        <v>46027</v>
      </c>
      <c r="G54" s="13" t="s">
        <v>19</v>
      </c>
      <c r="H54" s="13"/>
      <c r="I54" s="13"/>
      <c r="J54" s="30">
        <v>27300</v>
      </c>
      <c r="K54" s="30"/>
      <c r="L54" s="30">
        <v>136500</v>
      </c>
      <c r="M54" s="30"/>
      <c r="N54" s="30"/>
      <c r="O54" s="29" t="s">
        <v>136</v>
      </c>
      <c r="P54" s="29"/>
      <c r="Q54" s="31">
        <f t="shared" si="1"/>
        <v>44932</v>
      </c>
      <c r="R54" s="32"/>
    </row>
    <row r="55" spans="1:18" s="33" customFormat="1" ht="31.2" x14ac:dyDescent="0.25">
      <c r="A55" s="29" t="s">
        <v>135</v>
      </c>
      <c r="B55" s="41"/>
      <c r="C55" s="41"/>
      <c r="D55" s="9">
        <f>E55-365*5</f>
        <v>45049</v>
      </c>
      <c r="E55" s="9">
        <v>46874</v>
      </c>
      <c r="F55" s="31">
        <f t="shared" si="2"/>
        <v>46144</v>
      </c>
      <c r="G55" s="13" t="s">
        <v>19</v>
      </c>
      <c r="H55" s="13"/>
      <c r="I55" s="13"/>
      <c r="J55" s="35">
        <v>27300</v>
      </c>
      <c r="K55" s="35"/>
      <c r="L55" s="30">
        <v>136500</v>
      </c>
      <c r="M55" s="35"/>
      <c r="N55" s="35"/>
      <c r="O55" s="29" t="s">
        <v>137</v>
      </c>
      <c r="P55" s="29"/>
      <c r="Q55" s="31">
        <f t="shared" si="1"/>
        <v>45049</v>
      </c>
      <c r="R55" s="32"/>
    </row>
    <row r="56" spans="1:18" s="33" customFormat="1" ht="46.8" x14ac:dyDescent="0.25">
      <c r="A56" s="29" t="s">
        <v>138</v>
      </c>
      <c r="B56" s="29"/>
      <c r="C56" s="29"/>
      <c r="D56" s="9">
        <f>E56-365*8</f>
        <v>44020</v>
      </c>
      <c r="E56" s="9">
        <v>46940</v>
      </c>
      <c r="F56" s="31">
        <f t="shared" si="2"/>
        <v>46210</v>
      </c>
      <c r="G56" s="34" t="s">
        <v>19</v>
      </c>
      <c r="H56" s="34"/>
      <c r="I56" s="34"/>
      <c r="J56" s="7">
        <v>92188.160000000003</v>
      </c>
      <c r="K56" s="34"/>
      <c r="L56" s="7">
        <f>J56*8</f>
        <v>737505.28000000003</v>
      </c>
      <c r="M56" s="34"/>
      <c r="N56" s="34"/>
      <c r="O56" s="3" t="s">
        <v>139</v>
      </c>
      <c r="P56" s="34"/>
      <c r="Q56" s="31">
        <f t="shared" si="1"/>
        <v>44020</v>
      </c>
      <c r="R56" s="32"/>
    </row>
    <row r="57" spans="1:18" s="33" customFormat="1" ht="100.05" customHeight="1" x14ac:dyDescent="0.25">
      <c r="A57" s="29" t="s">
        <v>140</v>
      </c>
      <c r="B57" s="29"/>
      <c r="C57" s="29"/>
      <c r="D57" s="13">
        <v>44743</v>
      </c>
      <c r="E57" s="13">
        <v>46203</v>
      </c>
      <c r="F57" s="13">
        <f t="shared" si="2"/>
        <v>45473</v>
      </c>
      <c r="G57" s="13" t="s">
        <v>19</v>
      </c>
      <c r="H57" s="13"/>
      <c r="I57" s="13"/>
      <c r="J57" s="30">
        <v>164293.32999999999</v>
      </c>
      <c r="K57" s="29"/>
      <c r="L57" s="30">
        <v>657173.31000000006</v>
      </c>
      <c r="M57" s="41"/>
      <c r="N57" s="41"/>
      <c r="O57" s="29" t="s">
        <v>141</v>
      </c>
      <c r="P57" s="29"/>
      <c r="Q57" s="31">
        <f t="shared" si="1"/>
        <v>44743</v>
      </c>
      <c r="R57" s="32"/>
    </row>
    <row r="58" spans="1:18" s="33" customFormat="1" ht="31.2" x14ac:dyDescent="0.25">
      <c r="A58" s="29" t="s">
        <v>142</v>
      </c>
      <c r="B58" s="29"/>
      <c r="C58" s="29"/>
      <c r="D58" s="13">
        <v>45474</v>
      </c>
      <c r="E58" s="13">
        <v>46935</v>
      </c>
      <c r="F58" s="13">
        <v>46204</v>
      </c>
      <c r="G58" s="13" t="s">
        <v>19</v>
      </c>
      <c r="H58" s="29"/>
      <c r="I58" s="29"/>
      <c r="J58" s="35">
        <v>2500</v>
      </c>
      <c r="K58" s="35"/>
      <c r="L58" s="35">
        <v>10000</v>
      </c>
      <c r="M58" s="35"/>
      <c r="N58" s="35"/>
      <c r="O58" s="29" t="s">
        <v>143</v>
      </c>
      <c r="P58" s="29"/>
      <c r="Q58" s="31">
        <f t="shared" si="1"/>
        <v>45474</v>
      </c>
      <c r="R58" s="32"/>
    </row>
    <row r="59" spans="1:18" s="33" customFormat="1" ht="46.8" x14ac:dyDescent="0.25">
      <c r="A59" s="29" t="s">
        <v>144</v>
      </c>
      <c r="B59" s="29"/>
      <c r="C59" s="29"/>
      <c r="D59" s="13">
        <v>45108</v>
      </c>
      <c r="E59" s="13">
        <v>46203</v>
      </c>
      <c r="F59" s="13">
        <f t="shared" ref="F59:F68" si="3">E59-365*2</f>
        <v>45473</v>
      </c>
      <c r="G59" s="13" t="s">
        <v>19</v>
      </c>
      <c r="H59" s="29"/>
      <c r="I59" s="29"/>
      <c r="J59" s="30">
        <v>5000</v>
      </c>
      <c r="K59" s="30"/>
      <c r="L59" s="30">
        <v>15000</v>
      </c>
      <c r="M59" s="30"/>
      <c r="N59" s="30"/>
      <c r="O59" s="29" t="s">
        <v>110</v>
      </c>
      <c r="P59" s="29"/>
      <c r="Q59" s="31">
        <f t="shared" si="1"/>
        <v>45108</v>
      </c>
      <c r="R59" s="32"/>
    </row>
    <row r="60" spans="1:18" s="33" customFormat="1" ht="46.8" x14ac:dyDescent="0.25">
      <c r="A60" s="29" t="s">
        <v>145</v>
      </c>
      <c r="B60" s="29"/>
      <c r="C60" s="29"/>
      <c r="D60" s="13">
        <v>45108</v>
      </c>
      <c r="E60" s="13">
        <v>46568</v>
      </c>
      <c r="F60" s="13">
        <f t="shared" si="3"/>
        <v>45838</v>
      </c>
      <c r="G60" s="13" t="s">
        <v>19</v>
      </c>
      <c r="H60" s="29"/>
      <c r="I60" s="29"/>
      <c r="J60" s="30">
        <v>35000</v>
      </c>
      <c r="K60" s="30"/>
      <c r="L60" s="30">
        <v>110337</v>
      </c>
      <c r="M60" s="30"/>
      <c r="N60" s="30"/>
      <c r="O60" s="29" t="s">
        <v>110</v>
      </c>
      <c r="P60" s="29"/>
      <c r="Q60" s="31">
        <f t="shared" si="1"/>
        <v>45108</v>
      </c>
      <c r="R60" s="32"/>
    </row>
    <row r="61" spans="1:18" s="33" customFormat="1" ht="78" x14ac:dyDescent="0.25">
      <c r="A61" s="3" t="s">
        <v>146</v>
      </c>
      <c r="B61" s="7"/>
      <c r="C61" s="9"/>
      <c r="D61" s="9">
        <f>E61-365*5</f>
        <v>44287</v>
      </c>
      <c r="E61" s="3" t="s">
        <v>30</v>
      </c>
      <c r="F61" s="31">
        <f t="shared" si="3"/>
        <v>45382</v>
      </c>
      <c r="G61" s="34" t="s">
        <v>19</v>
      </c>
      <c r="H61" s="34"/>
      <c r="I61" s="34"/>
      <c r="J61" s="7">
        <v>10995</v>
      </c>
      <c r="K61" s="34"/>
      <c r="L61" s="7">
        <f>J61*5</f>
        <v>54975</v>
      </c>
      <c r="M61" s="34"/>
      <c r="N61" s="34"/>
      <c r="O61" s="3" t="s">
        <v>147</v>
      </c>
      <c r="P61" s="34"/>
      <c r="Q61" s="31">
        <f t="shared" si="1"/>
        <v>44287</v>
      </c>
      <c r="R61" s="32"/>
    </row>
    <row r="62" spans="1:18" s="33" customFormat="1" ht="46.8" x14ac:dyDescent="0.25">
      <c r="A62" s="17" t="s">
        <v>148</v>
      </c>
      <c r="B62" s="17"/>
      <c r="C62" s="17"/>
      <c r="D62" s="13">
        <v>44653</v>
      </c>
      <c r="E62" s="13">
        <v>46843</v>
      </c>
      <c r="F62" s="13">
        <f t="shared" si="3"/>
        <v>46113</v>
      </c>
      <c r="G62" s="13" t="s">
        <v>19</v>
      </c>
      <c r="H62" s="29"/>
      <c r="I62" s="29"/>
      <c r="J62" s="30">
        <v>822721.09</v>
      </c>
      <c r="K62" s="30"/>
      <c r="L62" s="35">
        <v>4000000</v>
      </c>
      <c r="M62" s="30"/>
      <c r="N62" s="30"/>
      <c r="O62" s="29" t="s">
        <v>108</v>
      </c>
      <c r="P62" s="29"/>
      <c r="Q62" s="31">
        <f t="shared" si="1"/>
        <v>44653</v>
      </c>
      <c r="R62" s="32"/>
    </row>
    <row r="63" spans="1:18" s="33" customFormat="1" ht="78" x14ac:dyDescent="0.25">
      <c r="A63" s="29" t="s">
        <v>149</v>
      </c>
      <c r="B63" s="29"/>
      <c r="C63" s="29"/>
      <c r="D63" s="13">
        <v>45748</v>
      </c>
      <c r="E63" s="13">
        <v>47573</v>
      </c>
      <c r="F63" s="13">
        <f t="shared" si="3"/>
        <v>46843</v>
      </c>
      <c r="G63" s="13" t="s">
        <v>19</v>
      </c>
      <c r="H63" s="13"/>
      <c r="I63" s="13"/>
      <c r="J63" s="35">
        <v>35000</v>
      </c>
      <c r="K63" s="29"/>
      <c r="L63" s="35">
        <v>175000</v>
      </c>
      <c r="M63" s="29"/>
      <c r="N63" s="29"/>
      <c r="O63" s="29" t="s">
        <v>150</v>
      </c>
      <c r="P63" s="29"/>
      <c r="Q63" s="31">
        <f t="shared" si="1"/>
        <v>45748</v>
      </c>
      <c r="R63" s="32"/>
    </row>
    <row r="64" spans="1:18" s="33" customFormat="1" ht="31.2" x14ac:dyDescent="0.25">
      <c r="A64" s="29" t="s">
        <v>151</v>
      </c>
      <c r="B64" s="29"/>
      <c r="C64" s="29"/>
      <c r="D64" s="13">
        <v>45444</v>
      </c>
      <c r="E64" s="13">
        <v>47634</v>
      </c>
      <c r="F64" s="13">
        <f t="shared" si="3"/>
        <v>46904</v>
      </c>
      <c r="G64" s="13" t="s">
        <v>19</v>
      </c>
      <c r="H64" s="13"/>
      <c r="I64" s="13"/>
      <c r="J64" s="35">
        <v>13000000</v>
      </c>
      <c r="K64" s="29"/>
      <c r="L64" s="30">
        <v>80000000</v>
      </c>
      <c r="M64" s="29"/>
      <c r="N64" s="29"/>
      <c r="O64" s="29" t="s">
        <v>152</v>
      </c>
      <c r="P64" s="29"/>
      <c r="Q64" s="31">
        <f t="shared" si="1"/>
        <v>45444</v>
      </c>
      <c r="R64" s="32"/>
    </row>
    <row r="65" spans="1:18" s="33" customFormat="1" ht="93.6" x14ac:dyDescent="0.25">
      <c r="A65" s="29" t="s">
        <v>153</v>
      </c>
      <c r="B65" s="29"/>
      <c r="C65" s="29"/>
      <c r="D65" s="9">
        <f>E65-365*5</f>
        <v>45300</v>
      </c>
      <c r="E65" s="9">
        <v>47125</v>
      </c>
      <c r="F65" s="31">
        <f t="shared" si="3"/>
        <v>46395</v>
      </c>
      <c r="G65" s="34" t="s">
        <v>19</v>
      </c>
      <c r="H65" s="34"/>
      <c r="I65" s="34"/>
      <c r="J65" s="7">
        <v>500000</v>
      </c>
      <c r="K65" s="34"/>
      <c r="L65" s="7">
        <v>2500000</v>
      </c>
      <c r="M65" s="34"/>
      <c r="N65" s="34"/>
      <c r="O65" s="3" t="s">
        <v>154</v>
      </c>
      <c r="P65" s="34"/>
      <c r="Q65" s="31">
        <f t="shared" si="1"/>
        <v>45300</v>
      </c>
      <c r="R65" s="32"/>
    </row>
    <row r="66" spans="1:18" s="33" customFormat="1" ht="46.8" x14ac:dyDescent="0.25">
      <c r="A66" s="29" t="s">
        <v>155</v>
      </c>
      <c r="B66" s="29"/>
      <c r="C66" s="29"/>
      <c r="D66" s="13">
        <v>45535</v>
      </c>
      <c r="E66" s="18">
        <v>46630</v>
      </c>
      <c r="F66" s="13">
        <f t="shared" si="3"/>
        <v>45900</v>
      </c>
      <c r="G66" s="13" t="s">
        <v>19</v>
      </c>
      <c r="H66" s="13"/>
      <c r="I66" s="13"/>
      <c r="J66" s="30">
        <v>85060</v>
      </c>
      <c r="K66" s="30"/>
      <c r="L66" s="30">
        <v>255180</v>
      </c>
      <c r="M66" s="30"/>
      <c r="N66" s="30"/>
      <c r="O66" s="29" t="s">
        <v>156</v>
      </c>
      <c r="P66" s="29"/>
      <c r="Q66" s="31">
        <f t="shared" si="1"/>
        <v>45535</v>
      </c>
      <c r="R66" s="32"/>
    </row>
    <row r="67" spans="1:18" s="33" customFormat="1" ht="15.6" x14ac:dyDescent="0.25">
      <c r="A67" s="29" t="s">
        <v>157</v>
      </c>
      <c r="B67" s="29"/>
      <c r="C67" s="29"/>
      <c r="D67" s="13">
        <v>45201</v>
      </c>
      <c r="E67" s="18">
        <v>47026</v>
      </c>
      <c r="F67" s="13">
        <f t="shared" si="3"/>
        <v>46296</v>
      </c>
      <c r="G67" s="13" t="s">
        <v>19</v>
      </c>
      <c r="H67" s="13"/>
      <c r="I67" s="13"/>
      <c r="J67" s="30">
        <v>104000</v>
      </c>
      <c r="K67" s="30"/>
      <c r="L67" s="30">
        <v>520000</v>
      </c>
      <c r="M67" s="30"/>
      <c r="N67" s="30"/>
      <c r="O67" s="29" t="s">
        <v>158</v>
      </c>
      <c r="P67" s="29"/>
      <c r="Q67" s="31">
        <f t="shared" si="1"/>
        <v>45201</v>
      </c>
      <c r="R67" s="32"/>
    </row>
    <row r="68" spans="1:18" s="33" customFormat="1" ht="46.8" x14ac:dyDescent="0.25">
      <c r="A68" s="29" t="s">
        <v>159</v>
      </c>
      <c r="B68" s="29"/>
      <c r="C68" s="29"/>
      <c r="D68" s="13">
        <v>45443</v>
      </c>
      <c r="E68" s="18">
        <v>46173</v>
      </c>
      <c r="F68" s="13">
        <f t="shared" si="3"/>
        <v>45443</v>
      </c>
      <c r="G68" s="13" t="s">
        <v>19</v>
      </c>
      <c r="H68" s="13"/>
      <c r="I68" s="13"/>
      <c r="J68" s="30">
        <v>42815</v>
      </c>
      <c r="K68" s="30"/>
      <c r="L68" s="30">
        <v>85630</v>
      </c>
      <c r="M68" s="30"/>
      <c r="N68" s="30"/>
      <c r="O68" s="29" t="s">
        <v>156</v>
      </c>
      <c r="P68" s="29"/>
      <c r="Q68" s="31">
        <f t="shared" si="1"/>
        <v>45443</v>
      </c>
      <c r="R68" s="32"/>
    </row>
    <row r="69" spans="1:18" x14ac:dyDescent="0.25">
      <c r="A69" s="42" t="s">
        <v>160</v>
      </c>
      <c r="B69" s="43"/>
      <c r="C69" s="43"/>
      <c r="D69" s="44">
        <v>43922</v>
      </c>
      <c r="E69" s="44">
        <v>46477</v>
      </c>
      <c r="F69" s="44">
        <v>45747</v>
      </c>
      <c r="G69" s="43" t="s">
        <v>19</v>
      </c>
      <c r="H69" s="43"/>
      <c r="I69" s="43"/>
      <c r="J69" s="45">
        <v>208835</v>
      </c>
      <c r="K69" s="43"/>
      <c r="L69" s="45">
        <v>1400000</v>
      </c>
      <c r="M69" s="43"/>
      <c r="N69" s="43"/>
      <c r="O69" s="46" t="s">
        <v>161</v>
      </c>
      <c r="P69" s="43"/>
      <c r="Q69" s="44">
        <v>43922</v>
      </c>
      <c r="R69" s="43"/>
    </row>
    <row r="70" spans="1:18" ht="41.4" x14ac:dyDescent="0.25">
      <c r="A70" s="42" t="s">
        <v>162</v>
      </c>
      <c r="B70" s="43"/>
      <c r="C70" s="43"/>
      <c r="D70" s="47">
        <v>43378</v>
      </c>
      <c r="E70" s="47">
        <v>47028</v>
      </c>
      <c r="F70" s="44">
        <v>46298</v>
      </c>
      <c r="G70" s="43" t="s">
        <v>19</v>
      </c>
      <c r="H70" s="43"/>
      <c r="I70" s="43"/>
      <c r="J70" s="45">
        <v>9917</v>
      </c>
      <c r="K70" s="43"/>
      <c r="L70" s="45">
        <v>99170</v>
      </c>
      <c r="M70" s="43"/>
      <c r="N70" s="43"/>
      <c r="O70" s="46" t="s">
        <v>163</v>
      </c>
      <c r="P70" s="43"/>
      <c r="Q70" s="44">
        <v>43378</v>
      </c>
      <c r="R70" s="43"/>
    </row>
    <row r="71" spans="1:18" ht="27.6" x14ac:dyDescent="0.25">
      <c r="A71" s="42" t="s">
        <v>164</v>
      </c>
      <c r="B71" s="43"/>
      <c r="C71" s="43"/>
      <c r="D71" s="47">
        <v>43163</v>
      </c>
      <c r="E71" s="47">
        <v>47938</v>
      </c>
      <c r="F71" s="44">
        <v>47208</v>
      </c>
      <c r="G71" s="43" t="s">
        <v>19</v>
      </c>
      <c r="H71" s="43"/>
      <c r="I71" s="43"/>
      <c r="J71" s="45">
        <v>35000</v>
      </c>
      <c r="K71" s="43"/>
      <c r="L71" s="45">
        <v>245000</v>
      </c>
      <c r="M71" s="43"/>
      <c r="N71" s="43"/>
      <c r="O71" s="46" t="s">
        <v>165</v>
      </c>
      <c r="P71" s="43"/>
      <c r="Q71" s="44">
        <v>43163</v>
      </c>
      <c r="R71" s="43"/>
    </row>
    <row r="72" spans="1:18" x14ac:dyDescent="0.25">
      <c r="A72" s="42" t="s">
        <v>166</v>
      </c>
      <c r="B72" s="43"/>
      <c r="C72" s="43"/>
      <c r="D72" s="44">
        <v>45414</v>
      </c>
      <c r="E72" s="47">
        <v>49064</v>
      </c>
      <c r="F72" s="44">
        <v>48334</v>
      </c>
      <c r="G72" s="43" t="s">
        <v>19</v>
      </c>
      <c r="H72" s="43"/>
      <c r="I72" s="43"/>
      <c r="J72" s="45">
        <v>16541</v>
      </c>
      <c r="K72" s="43"/>
      <c r="L72" s="45">
        <v>34000</v>
      </c>
      <c r="M72" s="43"/>
      <c r="N72" s="43"/>
      <c r="O72" s="46" t="s">
        <v>167</v>
      </c>
      <c r="P72" s="43"/>
      <c r="Q72" s="44">
        <v>45414</v>
      </c>
      <c r="R72" s="43"/>
    </row>
    <row r="73" spans="1:18" x14ac:dyDescent="0.25">
      <c r="A73" s="42" t="s">
        <v>168</v>
      </c>
      <c r="B73" s="43"/>
      <c r="C73" s="43"/>
      <c r="D73" s="44">
        <v>45657</v>
      </c>
      <c r="E73" s="47">
        <v>46022</v>
      </c>
      <c r="F73" s="44">
        <v>45292</v>
      </c>
      <c r="G73" s="43" t="s">
        <v>19</v>
      </c>
      <c r="H73" s="43"/>
      <c r="I73" s="43"/>
      <c r="J73" s="45">
        <v>110000</v>
      </c>
      <c r="K73" s="43"/>
      <c r="L73" s="45">
        <v>110000</v>
      </c>
      <c r="M73" s="43"/>
      <c r="N73" s="43"/>
      <c r="O73" s="46" t="s">
        <v>169</v>
      </c>
      <c r="P73" s="43"/>
      <c r="Q73" s="44">
        <v>45657</v>
      </c>
      <c r="R73" s="43"/>
    </row>
    <row r="74" spans="1:18" ht="27.6" x14ac:dyDescent="0.25">
      <c r="A74" s="42" t="s">
        <v>170</v>
      </c>
      <c r="B74" s="43"/>
      <c r="C74" s="43"/>
      <c r="D74" s="44">
        <v>45688</v>
      </c>
      <c r="E74" s="47">
        <v>46783</v>
      </c>
      <c r="F74" s="44">
        <v>46053</v>
      </c>
      <c r="G74" s="43" t="s">
        <v>19</v>
      </c>
      <c r="H74" s="43"/>
      <c r="I74" s="43"/>
      <c r="J74" s="45">
        <v>31322.5</v>
      </c>
      <c r="K74" s="43"/>
      <c r="L74" s="45">
        <v>93967.5</v>
      </c>
      <c r="M74" s="43"/>
      <c r="N74" s="43"/>
      <c r="O74" s="46" t="s">
        <v>171</v>
      </c>
      <c r="P74" s="43"/>
      <c r="Q74" s="44">
        <v>45688</v>
      </c>
      <c r="R74" s="43"/>
    </row>
    <row r="75" spans="1:18" x14ac:dyDescent="0.25">
      <c r="A75" s="42" t="s">
        <v>172</v>
      </c>
      <c r="B75" s="43"/>
      <c r="C75" s="43"/>
      <c r="D75" s="44">
        <v>45901</v>
      </c>
      <c r="E75" s="47">
        <v>48243</v>
      </c>
      <c r="F75" s="44">
        <v>47513</v>
      </c>
      <c r="G75" s="43" t="s">
        <v>19</v>
      </c>
      <c r="H75" s="43"/>
      <c r="I75" s="43"/>
      <c r="J75" s="45">
        <v>224467.98728935726</v>
      </c>
      <c r="K75" s="43"/>
      <c r="L75" s="45">
        <v>1440337</v>
      </c>
      <c r="M75" s="43"/>
      <c r="N75" s="43"/>
      <c r="O75" s="46" t="s">
        <v>173</v>
      </c>
      <c r="P75" s="43"/>
      <c r="Q75" s="44">
        <v>45901</v>
      </c>
      <c r="R75" s="43"/>
    </row>
    <row r="76" spans="1:18" ht="27.6" x14ac:dyDescent="0.25">
      <c r="A76" s="42" t="s">
        <v>174</v>
      </c>
      <c r="B76" s="43"/>
      <c r="C76" s="43"/>
      <c r="D76" s="44">
        <v>45474</v>
      </c>
      <c r="E76" s="47">
        <v>47664</v>
      </c>
      <c r="F76" s="44">
        <v>46934</v>
      </c>
      <c r="G76" s="43" t="s">
        <v>19</v>
      </c>
      <c r="H76" s="43"/>
      <c r="I76" s="43"/>
      <c r="J76" s="45">
        <v>80000</v>
      </c>
      <c r="K76" s="43"/>
      <c r="L76" s="45">
        <v>480000</v>
      </c>
      <c r="M76" s="43"/>
      <c r="N76" s="43"/>
      <c r="O76" s="46" t="s">
        <v>175</v>
      </c>
      <c r="P76" s="43"/>
      <c r="Q76" s="44">
        <v>45474</v>
      </c>
      <c r="R76" s="43"/>
    </row>
    <row r="77" spans="1:18" ht="26.4" x14ac:dyDescent="0.25">
      <c r="A77" s="42" t="s">
        <v>176</v>
      </c>
      <c r="B77" s="43"/>
      <c r="C77" s="43"/>
      <c r="D77" s="44">
        <v>45474</v>
      </c>
      <c r="E77" s="47">
        <v>47269</v>
      </c>
      <c r="F77" s="44">
        <v>46539</v>
      </c>
      <c r="G77" s="43" t="s">
        <v>19</v>
      </c>
      <c r="H77" s="43"/>
      <c r="I77" s="43"/>
      <c r="J77" s="45">
        <v>30000</v>
      </c>
      <c r="K77" s="43"/>
      <c r="L77" s="45">
        <v>150000</v>
      </c>
      <c r="M77" s="43"/>
      <c r="N77" s="43"/>
      <c r="O77" s="46" t="s">
        <v>177</v>
      </c>
      <c r="P77" s="43"/>
      <c r="Q77" s="44">
        <v>45474</v>
      </c>
      <c r="R77" s="43"/>
    </row>
    <row r="78" spans="1:18" ht="39.6" x14ac:dyDescent="0.25">
      <c r="A78" s="42" t="s">
        <v>178</v>
      </c>
      <c r="B78" s="43"/>
      <c r="C78" s="43"/>
      <c r="D78" s="44">
        <v>45252</v>
      </c>
      <c r="E78" s="47">
        <v>45983</v>
      </c>
      <c r="F78" s="44">
        <v>45253</v>
      </c>
      <c r="G78" s="43" t="s">
        <v>19</v>
      </c>
      <c r="H78" s="43"/>
      <c r="I78" s="43"/>
      <c r="J78" s="45">
        <v>27000</v>
      </c>
      <c r="K78" s="43"/>
      <c r="L78" s="45">
        <v>81000</v>
      </c>
      <c r="M78" s="43"/>
      <c r="N78" s="43"/>
      <c r="O78" s="46" t="s">
        <v>179</v>
      </c>
      <c r="P78" s="43"/>
      <c r="Q78" s="44">
        <v>45252</v>
      </c>
      <c r="R78" s="43"/>
    </row>
    <row r="79" spans="1:18" ht="41.4" x14ac:dyDescent="0.25">
      <c r="A79" s="42" t="s">
        <v>180</v>
      </c>
      <c r="B79" s="43"/>
      <c r="C79" s="43"/>
      <c r="D79" s="44">
        <v>44713</v>
      </c>
      <c r="E79" s="47">
        <v>46538</v>
      </c>
      <c r="F79" s="44">
        <v>45808</v>
      </c>
      <c r="G79" s="43" t="s">
        <v>19</v>
      </c>
      <c r="H79" s="43"/>
      <c r="I79" s="43"/>
      <c r="J79" s="45">
        <v>14618.2</v>
      </c>
      <c r="K79" s="43"/>
      <c r="L79" s="45">
        <v>45854.46</v>
      </c>
      <c r="M79" s="43"/>
      <c r="N79" s="43"/>
      <c r="O79" s="46" t="s">
        <v>181</v>
      </c>
      <c r="P79" s="43"/>
      <c r="Q79" s="44">
        <v>44713</v>
      </c>
      <c r="R79" s="43"/>
    </row>
    <row r="80" spans="1:18" ht="55.2" x14ac:dyDescent="0.25">
      <c r="A80" s="42" t="s">
        <v>182</v>
      </c>
      <c r="B80" s="43"/>
      <c r="C80" s="43"/>
      <c r="D80" s="44">
        <v>44654</v>
      </c>
      <c r="E80" s="47">
        <v>47852</v>
      </c>
      <c r="F80" s="44">
        <v>47122</v>
      </c>
      <c r="G80" s="43" t="s">
        <v>19</v>
      </c>
      <c r="H80" s="43"/>
      <c r="I80" s="43"/>
      <c r="J80" s="45">
        <v>5600000</v>
      </c>
      <c r="K80" s="43"/>
      <c r="L80" s="45">
        <v>16801800</v>
      </c>
      <c r="M80" s="43"/>
      <c r="N80" s="43"/>
      <c r="O80" s="46" t="s">
        <v>183</v>
      </c>
      <c r="P80" s="43"/>
      <c r="Q80" s="44">
        <v>44654</v>
      </c>
      <c r="R80" s="43"/>
    </row>
    <row r="81" spans="1:18" ht="26.4" x14ac:dyDescent="0.25">
      <c r="A81" s="42" t="s">
        <v>184</v>
      </c>
      <c r="B81" s="43"/>
      <c r="C81" s="43"/>
      <c r="D81" s="44">
        <v>45382</v>
      </c>
      <c r="E81" s="47">
        <v>46112</v>
      </c>
      <c r="F81" s="44">
        <v>45382</v>
      </c>
      <c r="G81" s="43" t="s">
        <v>19</v>
      </c>
      <c r="H81" s="43"/>
      <c r="I81" s="43"/>
      <c r="J81" s="45">
        <v>42319.5</v>
      </c>
      <c r="K81" s="43"/>
      <c r="L81" s="45">
        <v>84639</v>
      </c>
      <c r="M81" s="43"/>
      <c r="N81" s="43"/>
      <c r="O81" s="46" t="s">
        <v>185</v>
      </c>
      <c r="P81" s="43"/>
      <c r="Q81" s="44">
        <v>45382</v>
      </c>
      <c r="R81" s="43"/>
    </row>
    <row r="82" spans="1:18" x14ac:dyDescent="0.25">
      <c r="A82" s="42" t="s">
        <v>186</v>
      </c>
      <c r="B82" s="43"/>
      <c r="C82" s="43"/>
      <c r="D82" s="44">
        <v>44950</v>
      </c>
      <c r="E82" s="47">
        <v>46410</v>
      </c>
      <c r="F82" s="44">
        <v>45680</v>
      </c>
      <c r="G82" s="43" t="s">
        <v>19</v>
      </c>
      <c r="H82" s="43"/>
      <c r="I82" s="43"/>
      <c r="J82" s="43" t="s">
        <v>187</v>
      </c>
      <c r="K82" s="43"/>
      <c r="L82" s="45">
        <v>350000</v>
      </c>
      <c r="M82" s="43"/>
      <c r="N82" s="43"/>
      <c r="O82" s="46" t="s">
        <v>188</v>
      </c>
      <c r="P82" s="43"/>
      <c r="Q82" s="44">
        <v>44950</v>
      </c>
      <c r="R82" s="43"/>
    </row>
    <row r="83" spans="1:18" ht="27.6" x14ac:dyDescent="0.25">
      <c r="A83" s="42" t="s">
        <v>189</v>
      </c>
      <c r="B83" s="43"/>
      <c r="C83" s="43"/>
      <c r="D83" s="44">
        <v>45747</v>
      </c>
      <c r="E83" s="47">
        <v>48304</v>
      </c>
      <c r="F83" s="44">
        <v>47574</v>
      </c>
      <c r="G83" s="43" t="s">
        <v>19</v>
      </c>
      <c r="H83" s="43"/>
      <c r="I83" s="43"/>
      <c r="J83" s="45">
        <v>200800</v>
      </c>
      <c r="K83" s="43"/>
      <c r="L83" s="45">
        <v>1405000</v>
      </c>
      <c r="M83" s="43"/>
      <c r="N83" s="43"/>
      <c r="O83" s="46" t="s">
        <v>165</v>
      </c>
      <c r="P83" s="43"/>
      <c r="Q83" s="44">
        <v>45747</v>
      </c>
      <c r="R83" s="43"/>
    </row>
    <row r="84" spans="1:18" ht="27.6" x14ac:dyDescent="0.25">
      <c r="A84" s="42" t="s">
        <v>190</v>
      </c>
      <c r="B84" s="43"/>
      <c r="C84" s="43"/>
      <c r="D84" s="44">
        <v>45717</v>
      </c>
      <c r="E84" s="47">
        <v>48304</v>
      </c>
      <c r="F84" s="44">
        <v>47574</v>
      </c>
      <c r="G84" s="43" t="s">
        <v>19</v>
      </c>
      <c r="H84" s="43"/>
      <c r="I84" s="43"/>
      <c r="J84" s="45">
        <v>134301</v>
      </c>
      <c r="K84" s="43"/>
      <c r="L84" s="48">
        <v>950000</v>
      </c>
      <c r="M84" s="43"/>
      <c r="N84" s="43"/>
      <c r="O84" s="46" t="s">
        <v>165</v>
      </c>
      <c r="P84" s="43"/>
      <c r="Q84" s="44">
        <v>45717</v>
      </c>
      <c r="R84" s="43"/>
    </row>
    <row r="85" spans="1:18" ht="41.4" x14ac:dyDescent="0.25">
      <c r="A85" s="42" t="s">
        <v>191</v>
      </c>
      <c r="B85" s="43"/>
      <c r="C85" s="43"/>
      <c r="D85" s="44">
        <v>45717</v>
      </c>
      <c r="E85" s="47">
        <v>48304</v>
      </c>
      <c r="F85" s="44">
        <v>47574</v>
      </c>
      <c r="G85" s="43" t="s">
        <v>19</v>
      </c>
      <c r="H85" s="43"/>
      <c r="I85" s="43"/>
      <c r="J85" s="45">
        <v>26852</v>
      </c>
      <c r="K85" s="43"/>
      <c r="L85" s="45">
        <v>188000</v>
      </c>
      <c r="M85" s="43"/>
      <c r="N85" s="43"/>
      <c r="O85" s="46" t="s">
        <v>192</v>
      </c>
      <c r="P85" s="43"/>
      <c r="Q85" s="44">
        <v>45717</v>
      </c>
      <c r="R85" s="43"/>
    </row>
    <row r="86" spans="1:18" x14ac:dyDescent="0.25">
      <c r="A86" s="43" t="s">
        <v>193</v>
      </c>
      <c r="B86" s="43"/>
      <c r="C86" s="43"/>
      <c r="D86" s="44">
        <v>45596</v>
      </c>
      <c r="E86" s="44">
        <v>47057</v>
      </c>
      <c r="F86" s="44">
        <v>46326</v>
      </c>
      <c r="G86" s="43" t="s">
        <v>194</v>
      </c>
      <c r="H86" s="43"/>
      <c r="I86" s="43"/>
      <c r="J86" s="49">
        <v>41545.75</v>
      </c>
      <c r="K86" s="43"/>
      <c r="L86" s="49">
        <v>191183</v>
      </c>
      <c r="M86" s="43"/>
      <c r="N86" s="43"/>
      <c r="O86" s="46" t="s">
        <v>195</v>
      </c>
      <c r="P86" s="43"/>
      <c r="Q86" s="44">
        <v>45718</v>
      </c>
      <c r="R86" s="43"/>
    </row>
    <row r="87" spans="1:18" x14ac:dyDescent="0.25">
      <c r="A87" s="43" t="s">
        <v>196</v>
      </c>
      <c r="B87" s="43"/>
      <c r="C87" s="43"/>
      <c r="D87" s="44">
        <v>45362</v>
      </c>
      <c r="E87" s="44">
        <v>46457</v>
      </c>
      <c r="F87" s="44">
        <v>45728</v>
      </c>
      <c r="G87" s="43" t="s">
        <v>194</v>
      </c>
      <c r="H87" s="43"/>
      <c r="I87" s="43"/>
      <c r="J87" s="49">
        <v>21945</v>
      </c>
      <c r="K87" s="43"/>
      <c r="L87" s="49">
        <v>65835</v>
      </c>
      <c r="M87" s="43"/>
      <c r="N87" s="43"/>
      <c r="O87" s="46" t="s">
        <v>197</v>
      </c>
      <c r="P87" s="43"/>
      <c r="Q87" s="44">
        <v>45719</v>
      </c>
      <c r="R87" s="43"/>
    </row>
    <row r="88" spans="1:18" x14ac:dyDescent="0.25">
      <c r="A88" s="43" t="s">
        <v>198</v>
      </c>
      <c r="B88" s="43"/>
      <c r="C88" s="43"/>
      <c r="D88" s="44">
        <v>45323</v>
      </c>
      <c r="E88" s="44">
        <v>46418</v>
      </c>
      <c r="F88" s="44">
        <v>45688</v>
      </c>
      <c r="G88" s="43" t="s">
        <v>194</v>
      </c>
      <c r="H88" s="43"/>
      <c r="I88" s="43"/>
      <c r="J88" s="49">
        <v>15323</v>
      </c>
      <c r="K88" s="43"/>
      <c r="L88" s="49">
        <v>45970.97</v>
      </c>
      <c r="M88" s="43"/>
      <c r="N88" s="43"/>
      <c r="O88" s="46" t="s">
        <v>199</v>
      </c>
      <c r="P88" s="43"/>
      <c r="Q88" s="44">
        <v>45720</v>
      </c>
      <c r="R88" s="43"/>
    </row>
    <row r="89" spans="1:18" ht="27.6" x14ac:dyDescent="0.25">
      <c r="A89" s="43" t="s">
        <v>200</v>
      </c>
      <c r="B89" s="43"/>
      <c r="C89" s="43"/>
      <c r="D89" s="44">
        <v>45555</v>
      </c>
      <c r="E89" s="44">
        <v>47015</v>
      </c>
      <c r="F89" s="44">
        <v>46285</v>
      </c>
      <c r="G89" s="43" t="s">
        <v>194</v>
      </c>
      <c r="H89" s="43"/>
      <c r="I89" s="43"/>
      <c r="J89" s="49">
        <v>84614.399999999994</v>
      </c>
      <c r="K89" s="43"/>
      <c r="L89" s="49">
        <v>341842.17</v>
      </c>
      <c r="M89" s="43"/>
      <c r="N89" s="43"/>
      <c r="O89" s="46" t="s">
        <v>201</v>
      </c>
      <c r="P89" s="43"/>
      <c r="Q89" s="44">
        <v>45721</v>
      </c>
      <c r="R89" s="43"/>
    </row>
    <row r="90" spans="1:18" x14ac:dyDescent="0.25">
      <c r="A90" s="43" t="s">
        <v>202</v>
      </c>
      <c r="B90" s="43"/>
      <c r="C90" s="43"/>
      <c r="D90" s="44">
        <v>45614</v>
      </c>
      <c r="E90" s="44">
        <v>46709</v>
      </c>
      <c r="F90" s="44">
        <v>45979</v>
      </c>
      <c r="G90" s="43" t="s">
        <v>194</v>
      </c>
      <c r="H90" s="43"/>
      <c r="I90" s="43"/>
      <c r="J90" s="49">
        <v>7899</v>
      </c>
      <c r="K90" s="43"/>
      <c r="L90" s="49">
        <v>23697</v>
      </c>
      <c r="M90" s="43"/>
      <c r="N90" s="43"/>
      <c r="O90" s="46" t="s">
        <v>203</v>
      </c>
      <c r="P90" s="43"/>
      <c r="Q90" s="44">
        <v>45722</v>
      </c>
      <c r="R90" s="43"/>
    </row>
    <row r="91" spans="1:18" x14ac:dyDescent="0.25">
      <c r="A91" s="43" t="s">
        <v>204</v>
      </c>
      <c r="B91" s="43"/>
      <c r="C91" s="43"/>
      <c r="D91" s="44">
        <v>45627</v>
      </c>
      <c r="E91" s="44">
        <v>46722</v>
      </c>
      <c r="F91" s="44">
        <v>45992</v>
      </c>
      <c r="G91" s="43" t="s">
        <v>194</v>
      </c>
      <c r="H91" s="43"/>
      <c r="I91" s="43"/>
      <c r="J91" s="49">
        <v>3239.33</v>
      </c>
      <c r="K91" s="43"/>
      <c r="L91" s="49">
        <v>9718</v>
      </c>
      <c r="M91" s="43"/>
      <c r="N91" s="43"/>
      <c r="O91" s="46" t="s">
        <v>205</v>
      </c>
      <c r="P91" s="43"/>
      <c r="Q91" s="44">
        <v>45723</v>
      </c>
      <c r="R91" s="43"/>
    </row>
    <row r="92" spans="1:18" x14ac:dyDescent="0.25">
      <c r="A92" s="43" t="s">
        <v>206</v>
      </c>
      <c r="B92" s="43"/>
      <c r="C92" s="43"/>
      <c r="D92" s="44">
        <v>44531</v>
      </c>
      <c r="E92" s="44">
        <v>45991</v>
      </c>
      <c r="F92" s="44">
        <v>45261</v>
      </c>
      <c r="G92" s="43" t="s">
        <v>194</v>
      </c>
      <c r="H92" s="43"/>
      <c r="I92" s="43"/>
      <c r="J92" s="49">
        <v>12000</v>
      </c>
      <c r="K92" s="43"/>
      <c r="L92" s="49">
        <v>49500</v>
      </c>
      <c r="M92" s="43"/>
      <c r="N92" s="43"/>
      <c r="O92" s="46" t="s">
        <v>207</v>
      </c>
      <c r="P92" s="43"/>
      <c r="Q92" s="44">
        <v>45724</v>
      </c>
      <c r="R92" s="43"/>
    </row>
    <row r="93" spans="1:18" x14ac:dyDescent="0.25">
      <c r="A93" s="43" t="s">
        <v>208</v>
      </c>
      <c r="B93" s="43"/>
      <c r="C93" s="43"/>
      <c r="D93" s="44">
        <v>44743</v>
      </c>
      <c r="E93" s="44">
        <v>46203</v>
      </c>
      <c r="F93" s="44">
        <v>45473</v>
      </c>
      <c r="G93" s="43" t="s">
        <v>194</v>
      </c>
      <c r="H93" s="43"/>
      <c r="I93" s="43"/>
      <c r="J93" s="49">
        <v>35100</v>
      </c>
      <c r="K93" s="43"/>
      <c r="L93" s="49">
        <v>140400</v>
      </c>
      <c r="M93" s="43"/>
      <c r="N93" s="43"/>
      <c r="O93" s="46" t="s">
        <v>207</v>
      </c>
      <c r="P93" s="43"/>
      <c r="Q93" s="44">
        <v>45725</v>
      </c>
      <c r="R93" s="43"/>
    </row>
    <row r="94" spans="1:18" ht="27.6" x14ac:dyDescent="0.25">
      <c r="A94" s="43" t="s">
        <v>209</v>
      </c>
      <c r="B94" s="43"/>
      <c r="C94" s="43"/>
      <c r="D94" s="44">
        <v>45554</v>
      </c>
      <c r="E94" s="44">
        <v>46649</v>
      </c>
      <c r="F94" s="44">
        <v>45919</v>
      </c>
      <c r="G94" s="43" t="s">
        <v>194</v>
      </c>
      <c r="H94" s="43"/>
      <c r="I94" s="43"/>
      <c r="J94" s="49">
        <v>209456.33333333334</v>
      </c>
      <c r="K94" s="43"/>
      <c r="L94" s="49">
        <v>628369</v>
      </c>
      <c r="M94" s="43"/>
      <c r="N94" s="43"/>
      <c r="O94" s="46" t="s">
        <v>210</v>
      </c>
      <c r="P94" s="43"/>
      <c r="Q94" s="44">
        <v>45726</v>
      </c>
      <c r="R94" s="43"/>
    </row>
    <row r="95" spans="1:18" x14ac:dyDescent="0.25">
      <c r="A95" s="43" t="s">
        <v>211</v>
      </c>
      <c r="B95" s="43"/>
      <c r="C95" s="43"/>
      <c r="D95" s="44">
        <v>45170</v>
      </c>
      <c r="E95" s="44">
        <v>46265</v>
      </c>
      <c r="F95" s="44">
        <v>45535</v>
      </c>
      <c r="G95" s="43" t="s">
        <v>194</v>
      </c>
      <c r="H95" s="43"/>
      <c r="I95" s="43"/>
      <c r="J95" s="49">
        <v>32986</v>
      </c>
      <c r="K95" s="43"/>
      <c r="L95" s="49">
        <v>98958</v>
      </c>
      <c r="M95" s="43"/>
      <c r="N95" s="43"/>
      <c r="O95" s="46" t="s">
        <v>212</v>
      </c>
      <c r="P95" s="43"/>
      <c r="Q95" s="44">
        <v>45727</v>
      </c>
      <c r="R95" s="43"/>
    </row>
    <row r="96" spans="1:18" x14ac:dyDescent="0.25">
      <c r="A96" s="43" t="s">
        <v>213</v>
      </c>
      <c r="B96" s="43"/>
      <c r="C96" s="43"/>
      <c r="D96" s="44">
        <v>45579</v>
      </c>
      <c r="E96" s="44">
        <v>46674</v>
      </c>
      <c r="F96" s="44">
        <v>45944</v>
      </c>
      <c r="G96" s="43" t="s">
        <v>194</v>
      </c>
      <c r="H96" s="43"/>
      <c r="I96" s="43"/>
      <c r="J96" s="49">
        <v>10229.57</v>
      </c>
      <c r="K96" s="43"/>
      <c r="L96" s="49">
        <v>30688.74</v>
      </c>
      <c r="M96" s="43"/>
      <c r="N96" s="43"/>
      <c r="O96" s="46" t="s">
        <v>199</v>
      </c>
      <c r="P96" s="43"/>
      <c r="Q96" s="44">
        <v>45728</v>
      </c>
      <c r="R96" s="43"/>
    </row>
    <row r="97" spans="1:18" x14ac:dyDescent="0.25">
      <c r="A97" s="43" t="s">
        <v>214</v>
      </c>
      <c r="B97" s="43"/>
      <c r="C97" s="43"/>
      <c r="D97" s="44">
        <v>45443</v>
      </c>
      <c r="E97" s="44">
        <v>46538</v>
      </c>
      <c r="F97" s="44">
        <v>45808</v>
      </c>
      <c r="G97" s="43" t="s">
        <v>194</v>
      </c>
      <c r="H97" s="43"/>
      <c r="I97" s="43"/>
      <c r="J97" s="49">
        <v>8250</v>
      </c>
      <c r="K97" s="43"/>
      <c r="L97" s="49">
        <v>24750</v>
      </c>
      <c r="M97" s="43"/>
      <c r="N97" s="43"/>
      <c r="O97" s="46" t="s">
        <v>215</v>
      </c>
      <c r="P97" s="43"/>
      <c r="Q97" s="44">
        <v>45729</v>
      </c>
      <c r="R97" s="43"/>
    </row>
    <row r="98" spans="1:18" x14ac:dyDescent="0.25">
      <c r="A98" s="43" t="s">
        <v>216</v>
      </c>
      <c r="B98" s="43"/>
      <c r="C98" s="43"/>
      <c r="D98" s="44">
        <v>44473</v>
      </c>
      <c r="E98" s="44">
        <v>46298</v>
      </c>
      <c r="F98" s="44">
        <v>45568</v>
      </c>
      <c r="G98" s="43" t="s">
        <v>194</v>
      </c>
      <c r="H98" s="43"/>
      <c r="I98" s="43"/>
      <c r="J98" s="49">
        <v>75000</v>
      </c>
      <c r="K98" s="43"/>
      <c r="L98" s="49">
        <v>375000</v>
      </c>
      <c r="M98" s="43"/>
      <c r="N98" s="43"/>
      <c r="O98" s="46" t="s">
        <v>217</v>
      </c>
      <c r="P98" s="43"/>
      <c r="Q98" s="44">
        <v>45730</v>
      </c>
      <c r="R98" s="43"/>
    </row>
    <row r="99" spans="1:18" x14ac:dyDescent="0.25">
      <c r="A99" s="43" t="s">
        <v>218</v>
      </c>
      <c r="B99" s="43"/>
      <c r="C99" s="43"/>
      <c r="D99" s="44">
        <v>45616</v>
      </c>
      <c r="E99" s="44">
        <v>46346</v>
      </c>
      <c r="F99" s="44">
        <v>45616</v>
      </c>
      <c r="G99" s="43" t="s">
        <v>194</v>
      </c>
      <c r="H99" s="43"/>
      <c r="I99" s="43"/>
      <c r="J99" s="49">
        <v>94429</v>
      </c>
      <c r="K99" s="43"/>
      <c r="L99" s="49">
        <v>188334</v>
      </c>
      <c r="M99" s="43"/>
      <c r="N99" s="43"/>
      <c r="O99" s="46" t="s">
        <v>217</v>
      </c>
      <c r="P99" s="43"/>
      <c r="Q99" s="44">
        <v>45731</v>
      </c>
      <c r="R99" s="43"/>
    </row>
    <row r="100" spans="1:18" ht="41.4" x14ac:dyDescent="0.25">
      <c r="A100" s="43" t="s">
        <v>219</v>
      </c>
      <c r="B100" s="43"/>
      <c r="C100" s="43"/>
      <c r="D100" s="44">
        <v>44653</v>
      </c>
      <c r="E100" s="44">
        <v>46843</v>
      </c>
      <c r="F100" s="44">
        <v>46113</v>
      </c>
      <c r="G100" s="43" t="s">
        <v>194</v>
      </c>
      <c r="H100" s="43"/>
      <c r="I100" s="43"/>
      <c r="J100" s="49">
        <v>36890.53</v>
      </c>
      <c r="K100" s="43"/>
      <c r="L100" s="49">
        <v>147562</v>
      </c>
      <c r="M100" s="43"/>
      <c r="N100" s="43"/>
      <c r="O100" s="46" t="s">
        <v>220</v>
      </c>
      <c r="P100" s="43"/>
      <c r="Q100" s="44">
        <v>45732</v>
      </c>
      <c r="R100" s="43"/>
    </row>
    <row r="101" spans="1:18" ht="55.2" x14ac:dyDescent="0.25">
      <c r="A101" s="43" t="s">
        <v>221</v>
      </c>
      <c r="B101" s="43"/>
      <c r="C101" s="43"/>
      <c r="D101" s="44">
        <v>45383</v>
      </c>
      <c r="E101" s="44">
        <v>46843</v>
      </c>
      <c r="F101" s="44">
        <v>46113</v>
      </c>
      <c r="G101" s="43" t="s">
        <v>194</v>
      </c>
      <c r="H101" s="43"/>
      <c r="I101" s="43"/>
      <c r="J101" s="49">
        <v>135000</v>
      </c>
      <c r="K101" s="43"/>
      <c r="L101" s="49">
        <v>540000</v>
      </c>
      <c r="M101" s="43"/>
      <c r="N101" s="43"/>
      <c r="O101" s="46" t="s">
        <v>222</v>
      </c>
      <c r="P101" s="43"/>
      <c r="Q101" s="44">
        <v>45733</v>
      </c>
      <c r="R101" s="43"/>
    </row>
    <row r="102" spans="1:18" x14ac:dyDescent="0.25">
      <c r="A102" s="43" t="s">
        <v>223</v>
      </c>
      <c r="B102" s="43"/>
      <c r="C102" s="43"/>
      <c r="D102" s="44">
        <v>45273</v>
      </c>
      <c r="E102" s="44">
        <v>46733</v>
      </c>
      <c r="F102" s="44">
        <v>46003</v>
      </c>
      <c r="G102" s="43" t="s">
        <v>194</v>
      </c>
      <c r="H102" s="43"/>
      <c r="I102" s="43"/>
      <c r="J102" s="49">
        <v>14743.51</v>
      </c>
      <c r="K102" s="43"/>
      <c r="L102" s="49">
        <v>14743.51</v>
      </c>
      <c r="M102" s="43"/>
      <c r="N102" s="43"/>
      <c r="O102" s="46" t="s">
        <v>224</v>
      </c>
      <c r="P102" s="43"/>
      <c r="Q102" s="44">
        <v>45734</v>
      </c>
      <c r="R102" s="43"/>
    </row>
    <row r="103" spans="1:18" x14ac:dyDescent="0.25">
      <c r="A103" s="43" t="s">
        <v>225</v>
      </c>
      <c r="B103" s="43"/>
      <c r="C103" s="43"/>
      <c r="D103" s="44">
        <v>45108</v>
      </c>
      <c r="E103" s="44">
        <v>46203</v>
      </c>
      <c r="F103" s="44">
        <v>45473</v>
      </c>
      <c r="G103" s="43" t="s">
        <v>194</v>
      </c>
      <c r="H103" s="43"/>
      <c r="I103" s="43"/>
      <c r="J103" s="49">
        <v>680240.62</v>
      </c>
      <c r="K103" s="43"/>
      <c r="L103" s="49">
        <v>2395578</v>
      </c>
      <c r="M103" s="43"/>
      <c r="N103" s="43"/>
      <c r="O103" s="46" t="s">
        <v>226</v>
      </c>
      <c r="P103" s="43"/>
      <c r="Q103" s="44">
        <v>45735</v>
      </c>
      <c r="R103" s="43"/>
    </row>
    <row r="104" spans="1:18" x14ac:dyDescent="0.25">
      <c r="A104" s="43" t="s">
        <v>227</v>
      </c>
      <c r="B104" s="43"/>
      <c r="C104" s="43"/>
      <c r="D104" s="44">
        <v>40758.544999999998</v>
      </c>
      <c r="E104" s="44">
        <v>46477</v>
      </c>
      <c r="F104" s="44">
        <v>45747</v>
      </c>
      <c r="G104" s="43" t="s">
        <v>194</v>
      </c>
      <c r="H104" s="43"/>
      <c r="I104" s="43"/>
      <c r="J104" s="49">
        <v>3600000</v>
      </c>
      <c r="K104" s="43"/>
      <c r="L104" s="49">
        <v>50000000</v>
      </c>
      <c r="M104" s="43"/>
      <c r="N104" s="43"/>
      <c r="O104" s="46" t="s">
        <v>59</v>
      </c>
      <c r="P104" s="43"/>
      <c r="Q104" s="44">
        <v>45736</v>
      </c>
      <c r="R104" s="43"/>
    </row>
    <row r="105" spans="1:18" ht="27.6" x14ac:dyDescent="0.25">
      <c r="A105" s="43" t="s">
        <v>228</v>
      </c>
      <c r="B105" s="43"/>
      <c r="C105" s="43"/>
      <c r="D105" s="44">
        <v>41916</v>
      </c>
      <c r="E105" s="44">
        <v>47026</v>
      </c>
      <c r="F105" s="44">
        <v>46296</v>
      </c>
      <c r="G105" s="43" t="s">
        <v>194</v>
      </c>
      <c r="H105" s="43"/>
      <c r="I105" s="43"/>
      <c r="J105" s="49">
        <v>1200000</v>
      </c>
      <c r="K105" s="43"/>
      <c r="L105" s="49">
        <v>15000000</v>
      </c>
      <c r="M105" s="43"/>
      <c r="N105" s="43"/>
      <c r="O105" s="46" t="s">
        <v>229</v>
      </c>
      <c r="P105" s="43"/>
      <c r="Q105" s="44">
        <v>45737</v>
      </c>
      <c r="R105" s="43"/>
    </row>
    <row r="106" spans="1:18" ht="27.6" x14ac:dyDescent="0.25">
      <c r="A106" s="43" t="s">
        <v>230</v>
      </c>
      <c r="B106" s="43"/>
      <c r="C106" s="43"/>
      <c r="D106" s="44">
        <v>41916</v>
      </c>
      <c r="E106" s="44">
        <v>47026</v>
      </c>
      <c r="F106" s="44">
        <v>46296</v>
      </c>
      <c r="G106" s="43" t="s">
        <v>194</v>
      </c>
      <c r="H106" s="43"/>
      <c r="I106" s="43"/>
      <c r="J106" s="49">
        <v>1200000</v>
      </c>
      <c r="K106" s="43"/>
      <c r="L106" s="49">
        <v>15000000</v>
      </c>
      <c r="M106" s="43"/>
      <c r="N106" s="43"/>
      <c r="O106" s="46" t="s">
        <v>229</v>
      </c>
      <c r="P106" s="43"/>
      <c r="Q106" s="44">
        <v>45738</v>
      </c>
      <c r="R106" s="43"/>
    </row>
    <row r="107" spans="1:18" x14ac:dyDescent="0.25">
      <c r="A107" s="43" t="s">
        <v>231</v>
      </c>
      <c r="B107" s="43"/>
      <c r="C107" s="43"/>
      <c r="D107" s="44">
        <v>39063</v>
      </c>
      <c r="E107" s="44">
        <v>48188</v>
      </c>
      <c r="F107" s="44">
        <v>47458</v>
      </c>
      <c r="G107" s="43" t="s">
        <v>194</v>
      </c>
      <c r="H107" s="43"/>
      <c r="I107" s="43"/>
      <c r="J107" s="49">
        <v>7000000</v>
      </c>
      <c r="K107" s="43"/>
      <c r="L107" s="49">
        <v>175000000</v>
      </c>
      <c r="M107" s="43"/>
      <c r="N107" s="43"/>
      <c r="O107" s="46" t="s">
        <v>232</v>
      </c>
      <c r="P107" s="43"/>
      <c r="Q107" s="44">
        <v>45739</v>
      </c>
      <c r="R107" s="43"/>
    </row>
    <row r="108" spans="1:18" ht="55.2" x14ac:dyDescent="0.25">
      <c r="A108" s="43" t="s">
        <v>233</v>
      </c>
      <c r="B108" s="43"/>
      <c r="C108" s="43"/>
      <c r="D108" s="44">
        <v>45658</v>
      </c>
      <c r="E108" s="44">
        <v>47118</v>
      </c>
      <c r="F108" s="44">
        <v>46388</v>
      </c>
      <c r="G108" s="43" t="s">
        <v>194</v>
      </c>
      <c r="H108" s="43"/>
      <c r="I108" s="43"/>
      <c r="J108" s="49">
        <v>40000</v>
      </c>
      <c r="K108" s="43"/>
      <c r="L108" s="49">
        <v>145000</v>
      </c>
      <c r="M108" s="43"/>
      <c r="N108" s="43"/>
      <c r="O108" s="46" t="s">
        <v>234</v>
      </c>
      <c r="P108" s="43"/>
      <c r="Q108" s="44">
        <v>45740</v>
      </c>
      <c r="R108" s="43"/>
    </row>
    <row r="109" spans="1:18" x14ac:dyDescent="0.25">
      <c r="A109" s="43" t="s">
        <v>235</v>
      </c>
      <c r="B109" s="43"/>
      <c r="C109" s="43"/>
      <c r="D109" s="44">
        <v>43284</v>
      </c>
      <c r="E109" s="44">
        <v>46934</v>
      </c>
      <c r="F109" s="47">
        <v>46204</v>
      </c>
      <c r="G109" s="43" t="s">
        <v>194</v>
      </c>
      <c r="H109" s="43"/>
      <c r="I109" s="43"/>
      <c r="J109" s="49">
        <v>630000</v>
      </c>
      <c r="K109" s="43"/>
      <c r="L109" s="49">
        <v>5000000</v>
      </c>
      <c r="M109" s="43"/>
      <c r="N109" s="43"/>
      <c r="O109" s="46" t="s">
        <v>236</v>
      </c>
      <c r="P109" s="43"/>
      <c r="Q109" s="44">
        <v>45741</v>
      </c>
      <c r="R109" s="43"/>
    </row>
    <row r="110" spans="1:18" ht="27.6" x14ac:dyDescent="0.25">
      <c r="A110" s="43" t="s">
        <v>237</v>
      </c>
      <c r="B110" s="43"/>
      <c r="C110" s="43"/>
      <c r="D110" s="44">
        <v>43194</v>
      </c>
      <c r="E110" s="44">
        <v>48669</v>
      </c>
      <c r="F110" s="44">
        <v>47939</v>
      </c>
      <c r="G110" s="43" t="s">
        <v>194</v>
      </c>
      <c r="H110" s="43"/>
      <c r="I110" s="43"/>
      <c r="J110" s="49">
        <v>1500000</v>
      </c>
      <c r="K110" s="43"/>
      <c r="L110" s="49">
        <v>20000000</v>
      </c>
      <c r="M110" s="43"/>
      <c r="N110" s="43"/>
      <c r="O110" s="46" t="s">
        <v>238</v>
      </c>
      <c r="P110" s="43"/>
      <c r="Q110" s="44">
        <v>45742</v>
      </c>
      <c r="R110" s="43"/>
    </row>
    <row r="111" spans="1:18" ht="41.4" x14ac:dyDescent="0.25">
      <c r="A111" s="43" t="s">
        <v>239</v>
      </c>
      <c r="B111" s="43"/>
      <c r="C111" s="43"/>
      <c r="D111" s="44">
        <v>42950</v>
      </c>
      <c r="E111" s="44">
        <v>46600</v>
      </c>
      <c r="F111" s="44">
        <v>45870</v>
      </c>
      <c r="G111" s="43" t="s">
        <v>194</v>
      </c>
      <c r="H111" s="43"/>
      <c r="I111" s="43"/>
      <c r="J111" s="49">
        <v>1400000</v>
      </c>
      <c r="K111" s="43"/>
      <c r="L111" s="49">
        <v>14000000</v>
      </c>
      <c r="M111" s="43"/>
      <c r="N111" s="43"/>
      <c r="O111" s="46" t="s">
        <v>240</v>
      </c>
      <c r="P111" s="43"/>
      <c r="Q111" s="44">
        <v>45743</v>
      </c>
      <c r="R111" s="43"/>
    </row>
    <row r="112" spans="1:18" x14ac:dyDescent="0.25">
      <c r="A112" s="43" t="s">
        <v>241</v>
      </c>
      <c r="B112" s="43"/>
      <c r="C112" s="43"/>
      <c r="D112" s="44">
        <v>42989</v>
      </c>
      <c r="E112" s="44">
        <v>57589</v>
      </c>
      <c r="F112" s="44">
        <v>56859</v>
      </c>
      <c r="G112" s="43" t="s">
        <v>194</v>
      </c>
      <c r="H112" s="43"/>
      <c r="I112" s="43"/>
      <c r="J112" s="49">
        <v>1400000</v>
      </c>
      <c r="K112" s="43"/>
      <c r="L112" s="49">
        <v>56000000</v>
      </c>
      <c r="M112" s="43"/>
      <c r="N112" s="43"/>
      <c r="O112" s="46" t="s">
        <v>242</v>
      </c>
      <c r="P112" s="43"/>
      <c r="Q112" s="44">
        <v>45744</v>
      </c>
      <c r="R112" s="43"/>
    </row>
    <row r="113" spans="1:18" ht="27.6" x14ac:dyDescent="0.25">
      <c r="A113" s="43" t="s">
        <v>243</v>
      </c>
      <c r="B113" s="43"/>
      <c r="C113" s="43"/>
      <c r="D113" s="44">
        <v>44014</v>
      </c>
      <c r="E113" s="44">
        <v>46934</v>
      </c>
      <c r="F113" s="44">
        <v>46204</v>
      </c>
      <c r="G113" s="43" t="s">
        <v>194</v>
      </c>
      <c r="H113" s="43"/>
      <c r="I113" s="43"/>
      <c r="J113" s="49">
        <v>85000</v>
      </c>
      <c r="K113" s="43"/>
      <c r="L113" s="49">
        <v>680000</v>
      </c>
      <c r="M113" s="43"/>
      <c r="N113" s="43"/>
      <c r="O113" s="46" t="s">
        <v>244</v>
      </c>
      <c r="P113" s="43"/>
      <c r="Q113" s="44">
        <v>45745</v>
      </c>
      <c r="R113" s="43"/>
    </row>
    <row r="114" spans="1:18" x14ac:dyDescent="0.25">
      <c r="A114" s="43" t="s">
        <v>243</v>
      </c>
      <c r="B114" s="43"/>
      <c r="C114" s="43"/>
      <c r="D114" s="44">
        <v>44014</v>
      </c>
      <c r="E114" s="44">
        <v>46934</v>
      </c>
      <c r="F114" s="44">
        <v>46204</v>
      </c>
      <c r="G114" s="43" t="s">
        <v>194</v>
      </c>
      <c r="H114" s="43"/>
      <c r="I114" s="43"/>
      <c r="J114" s="49">
        <v>15000</v>
      </c>
      <c r="K114" s="43"/>
      <c r="L114" s="49">
        <v>100000</v>
      </c>
      <c r="M114" s="43"/>
      <c r="N114" s="43"/>
      <c r="O114" s="46" t="s">
        <v>245</v>
      </c>
      <c r="P114" s="43"/>
      <c r="Q114" s="44">
        <v>45746</v>
      </c>
      <c r="R114" s="43"/>
    </row>
    <row r="115" spans="1:18" x14ac:dyDescent="0.25">
      <c r="A115" s="43" t="s">
        <v>246</v>
      </c>
      <c r="B115" s="43"/>
      <c r="C115" s="43"/>
      <c r="D115" s="44">
        <v>45017</v>
      </c>
      <c r="E115" s="44">
        <v>46477</v>
      </c>
      <c r="F115" s="44">
        <v>45747</v>
      </c>
      <c r="G115" s="43" t="s">
        <v>194</v>
      </c>
      <c r="H115" s="43"/>
      <c r="I115" s="43"/>
      <c r="J115" s="49">
        <v>5000</v>
      </c>
      <c r="K115" s="43"/>
      <c r="L115" s="49">
        <v>20000</v>
      </c>
      <c r="M115" s="43"/>
      <c r="N115" s="43"/>
      <c r="O115" s="46" t="s">
        <v>247</v>
      </c>
      <c r="P115" s="43"/>
      <c r="Q115" s="44">
        <v>45747</v>
      </c>
      <c r="R115" s="43"/>
    </row>
    <row r="116" spans="1:18" ht="27.6" x14ac:dyDescent="0.25">
      <c r="A116" s="43" t="s">
        <v>248</v>
      </c>
      <c r="B116" s="43"/>
      <c r="C116" s="43"/>
      <c r="D116" s="44">
        <v>45413</v>
      </c>
      <c r="E116" s="44">
        <v>46143</v>
      </c>
      <c r="F116" s="44">
        <v>45778</v>
      </c>
      <c r="G116" s="43" t="s">
        <v>194</v>
      </c>
      <c r="H116" s="43"/>
      <c r="I116" s="43"/>
      <c r="J116" s="49">
        <v>13794</v>
      </c>
      <c r="K116" s="43"/>
      <c r="L116" s="49">
        <v>162226</v>
      </c>
      <c r="M116" s="43"/>
      <c r="N116" s="43"/>
      <c r="O116" s="46" t="s">
        <v>249</v>
      </c>
      <c r="P116" s="43"/>
      <c r="Q116" s="44">
        <v>45748</v>
      </c>
      <c r="R116" s="43"/>
    </row>
    <row r="117" spans="1:18" ht="27.6" x14ac:dyDescent="0.25">
      <c r="A117" s="43" t="s">
        <v>250</v>
      </c>
      <c r="B117" s="43"/>
      <c r="C117" s="43"/>
      <c r="D117" s="44">
        <v>45173</v>
      </c>
      <c r="E117" s="44">
        <v>46633</v>
      </c>
      <c r="F117" s="47">
        <v>45903</v>
      </c>
      <c r="G117" s="43" t="s">
        <v>194</v>
      </c>
      <c r="H117" s="43"/>
      <c r="I117" s="43"/>
      <c r="J117" s="49">
        <v>40000</v>
      </c>
      <c r="K117" s="43"/>
      <c r="L117" s="49">
        <v>160000</v>
      </c>
      <c r="M117" s="43"/>
      <c r="N117" s="43"/>
      <c r="O117" s="46" t="s">
        <v>251</v>
      </c>
      <c r="P117" s="43"/>
      <c r="Q117" s="44">
        <v>45749</v>
      </c>
      <c r="R117" s="43"/>
    </row>
    <row r="118" spans="1:18" x14ac:dyDescent="0.25">
      <c r="A118" s="43" t="s">
        <v>252</v>
      </c>
      <c r="B118" s="43"/>
      <c r="C118" s="43"/>
      <c r="D118" s="44">
        <v>45443</v>
      </c>
      <c r="E118" s="44">
        <v>46538</v>
      </c>
      <c r="F118" s="44">
        <v>45808</v>
      </c>
      <c r="G118" s="43" t="s">
        <v>194</v>
      </c>
      <c r="H118" s="43"/>
      <c r="I118" s="43"/>
      <c r="J118" s="49">
        <v>22620</v>
      </c>
      <c r="K118" s="43"/>
      <c r="L118" s="49">
        <v>67860</v>
      </c>
      <c r="M118" s="43"/>
      <c r="N118" s="43"/>
      <c r="O118" s="46" t="s">
        <v>253</v>
      </c>
      <c r="P118" s="43"/>
      <c r="Q118" s="44">
        <v>45750</v>
      </c>
      <c r="R118" s="43"/>
    </row>
    <row r="119" spans="1:18" ht="27.6" x14ac:dyDescent="0.25">
      <c r="A119" s="43" t="s">
        <v>254</v>
      </c>
      <c r="B119" s="43"/>
      <c r="C119" s="43"/>
      <c r="D119" s="44">
        <v>45382</v>
      </c>
      <c r="E119" s="44">
        <v>46477</v>
      </c>
      <c r="F119" s="44">
        <v>45747</v>
      </c>
      <c r="G119" s="43" t="s">
        <v>194</v>
      </c>
      <c r="H119" s="43"/>
      <c r="I119" s="43"/>
      <c r="J119" s="49">
        <v>37678</v>
      </c>
      <c r="K119" s="43"/>
      <c r="L119" s="49">
        <v>113034</v>
      </c>
      <c r="M119" s="43"/>
      <c r="N119" s="43"/>
      <c r="O119" s="46" t="s">
        <v>255</v>
      </c>
      <c r="P119" s="43"/>
      <c r="Q119" s="44">
        <v>45751</v>
      </c>
      <c r="R119" s="43"/>
    </row>
    <row r="120" spans="1:18" ht="27.6" x14ac:dyDescent="0.25">
      <c r="A120" s="43" t="s">
        <v>256</v>
      </c>
      <c r="B120" s="43"/>
      <c r="C120" s="43"/>
      <c r="D120" s="44">
        <v>44945</v>
      </c>
      <c r="E120" s="44">
        <v>46405</v>
      </c>
      <c r="F120" s="44">
        <v>45675</v>
      </c>
      <c r="G120" s="43" t="s">
        <v>194</v>
      </c>
      <c r="H120" s="43"/>
      <c r="I120" s="43"/>
      <c r="J120" s="49">
        <v>16200</v>
      </c>
      <c r="K120" s="43"/>
      <c r="L120" s="49">
        <v>64800</v>
      </c>
      <c r="M120" s="43"/>
      <c r="N120" s="43"/>
      <c r="O120" s="46" t="s">
        <v>257</v>
      </c>
      <c r="P120" s="43"/>
      <c r="Q120" s="44">
        <v>45752</v>
      </c>
      <c r="R120" s="43"/>
    </row>
    <row r="121" spans="1:18" x14ac:dyDescent="0.25">
      <c r="A121" s="43" t="s">
        <v>258</v>
      </c>
      <c r="B121" s="43"/>
      <c r="C121" s="43"/>
      <c r="D121" s="44">
        <v>45725</v>
      </c>
      <c r="E121" s="44">
        <v>46820</v>
      </c>
      <c r="F121" s="44">
        <v>46090</v>
      </c>
      <c r="G121" s="43" t="s">
        <v>194</v>
      </c>
      <c r="H121" s="43"/>
      <c r="I121" s="43"/>
      <c r="J121" s="49">
        <v>4836.51</v>
      </c>
      <c r="K121" s="43"/>
      <c r="L121" s="49">
        <v>14509.53</v>
      </c>
      <c r="M121" s="43"/>
      <c r="N121" s="43"/>
      <c r="O121" s="46" t="s">
        <v>259</v>
      </c>
      <c r="P121" s="43"/>
      <c r="Q121" s="44">
        <v>45753</v>
      </c>
      <c r="R121" s="43"/>
    </row>
    <row r="122" spans="1:18" x14ac:dyDescent="0.25">
      <c r="A122" s="43" t="s">
        <v>260</v>
      </c>
      <c r="B122" s="43"/>
      <c r="C122" s="43"/>
      <c r="D122" s="44">
        <v>45321</v>
      </c>
      <c r="E122" s="44">
        <v>46416</v>
      </c>
      <c r="F122" s="44">
        <v>45686</v>
      </c>
      <c r="G122" s="43" t="s">
        <v>194</v>
      </c>
      <c r="H122" s="43"/>
      <c r="I122" s="43"/>
      <c r="J122" s="49">
        <v>7665</v>
      </c>
      <c r="K122" s="43"/>
      <c r="L122" s="49">
        <v>22997</v>
      </c>
      <c r="M122" s="43"/>
      <c r="N122" s="43"/>
      <c r="O122" s="46" t="s">
        <v>261</v>
      </c>
      <c r="P122" s="43"/>
      <c r="Q122" s="44">
        <v>45754</v>
      </c>
      <c r="R122" s="43"/>
    </row>
    <row r="123" spans="1:18" x14ac:dyDescent="0.25">
      <c r="A123" s="43" t="s">
        <v>262</v>
      </c>
      <c r="B123" s="43"/>
      <c r="C123" s="43"/>
      <c r="D123" s="44">
        <v>45565</v>
      </c>
      <c r="E123" s="44">
        <v>47025</v>
      </c>
      <c r="F123" s="44">
        <v>46295</v>
      </c>
      <c r="G123" s="43" t="s">
        <v>194</v>
      </c>
      <c r="H123" s="43"/>
      <c r="I123" s="43"/>
      <c r="J123" s="49">
        <v>18842</v>
      </c>
      <c r="K123" s="43"/>
      <c r="L123" s="49">
        <v>75368</v>
      </c>
      <c r="M123" s="43"/>
      <c r="N123" s="43"/>
      <c r="O123" s="46" t="s">
        <v>263</v>
      </c>
      <c r="P123" s="43"/>
      <c r="Q123" s="44">
        <v>45755</v>
      </c>
      <c r="R123" s="43"/>
    </row>
    <row r="124" spans="1:18" ht="41.4" x14ac:dyDescent="0.25">
      <c r="A124" s="43" t="s">
        <v>264</v>
      </c>
      <c r="B124" s="43"/>
      <c r="C124" s="43"/>
      <c r="D124" s="44">
        <v>45425</v>
      </c>
      <c r="E124" s="44">
        <v>47250</v>
      </c>
      <c r="F124" s="44">
        <v>46520</v>
      </c>
      <c r="G124" s="43" t="s">
        <v>194</v>
      </c>
      <c r="H124" s="43"/>
      <c r="I124" s="43"/>
      <c r="J124" s="49">
        <v>6555</v>
      </c>
      <c r="K124" s="43"/>
      <c r="L124" s="49">
        <v>32775</v>
      </c>
      <c r="M124" s="43"/>
      <c r="N124" s="43"/>
      <c r="O124" s="46" t="s">
        <v>265</v>
      </c>
      <c r="P124" s="43"/>
      <c r="Q124" s="44">
        <v>45756</v>
      </c>
      <c r="R124" s="43"/>
    </row>
    <row r="125" spans="1:18" x14ac:dyDescent="0.25">
      <c r="A125" s="43" t="s">
        <v>266</v>
      </c>
      <c r="B125" s="43"/>
      <c r="C125" s="43"/>
      <c r="D125" s="44">
        <v>45132</v>
      </c>
      <c r="E125" s="44">
        <v>46227</v>
      </c>
      <c r="F125" s="44">
        <v>45497</v>
      </c>
      <c r="G125" s="43" t="s">
        <v>194</v>
      </c>
      <c r="H125" s="43"/>
      <c r="I125" s="43"/>
      <c r="J125" s="49">
        <v>38952</v>
      </c>
      <c r="K125" s="43"/>
      <c r="L125" s="49">
        <v>121356</v>
      </c>
      <c r="M125" s="43"/>
      <c r="N125" s="43"/>
      <c r="O125" s="46" t="s">
        <v>267</v>
      </c>
      <c r="P125" s="43"/>
      <c r="Q125" s="44">
        <v>45757</v>
      </c>
      <c r="R125" s="43"/>
    </row>
    <row r="126" spans="1:18" x14ac:dyDescent="0.25">
      <c r="A126" s="43" t="s">
        <v>268</v>
      </c>
      <c r="B126" s="43"/>
      <c r="C126" s="43"/>
      <c r="D126" s="44">
        <v>45382</v>
      </c>
      <c r="E126" s="44">
        <v>46477</v>
      </c>
      <c r="F126" s="44">
        <v>45747</v>
      </c>
      <c r="G126" s="43" t="s">
        <v>194</v>
      </c>
      <c r="H126" s="43"/>
      <c r="I126" s="43"/>
      <c r="J126" s="49">
        <v>14481</v>
      </c>
      <c r="K126" s="43"/>
      <c r="L126" s="49">
        <v>43443</v>
      </c>
      <c r="M126" s="43"/>
      <c r="N126" s="43"/>
      <c r="O126" s="46" t="s">
        <v>269</v>
      </c>
      <c r="P126" s="43"/>
      <c r="Q126" s="44">
        <v>45758</v>
      </c>
      <c r="R126" s="43"/>
    </row>
    <row r="127" spans="1:18" ht="41.4" x14ac:dyDescent="0.25">
      <c r="A127" s="43" t="s">
        <v>270</v>
      </c>
      <c r="B127" s="43"/>
      <c r="C127" s="43"/>
      <c r="D127" s="44">
        <v>45644</v>
      </c>
      <c r="E127" s="44">
        <v>46739</v>
      </c>
      <c r="F127" s="44">
        <v>46009</v>
      </c>
      <c r="G127" s="43" t="s">
        <v>194</v>
      </c>
      <c r="H127" s="43"/>
      <c r="I127" s="43"/>
      <c r="J127" s="49">
        <v>12476.44</v>
      </c>
      <c r="K127" s="43"/>
      <c r="L127" s="49">
        <v>37429.32</v>
      </c>
      <c r="M127" s="43"/>
      <c r="N127" s="43"/>
      <c r="O127" s="46" t="s">
        <v>265</v>
      </c>
      <c r="P127" s="43"/>
      <c r="Q127" s="44">
        <v>45759</v>
      </c>
      <c r="R127" s="43"/>
    </row>
    <row r="128" spans="1:18" ht="27.6" x14ac:dyDescent="0.25">
      <c r="A128" s="43" t="s">
        <v>271</v>
      </c>
      <c r="B128" s="43"/>
      <c r="C128" s="43"/>
      <c r="D128" s="44">
        <v>45673</v>
      </c>
      <c r="E128" s="44">
        <v>48228</v>
      </c>
      <c r="F128" s="44">
        <v>47498</v>
      </c>
      <c r="G128" s="43" t="s">
        <v>194</v>
      </c>
      <c r="H128" s="43"/>
      <c r="I128" s="43"/>
      <c r="J128" s="49">
        <v>68551.320000000007</v>
      </c>
      <c r="K128" s="43"/>
      <c r="L128" s="49">
        <v>647283.24</v>
      </c>
      <c r="M128" s="43"/>
      <c r="N128" s="43"/>
      <c r="O128" s="46" t="s">
        <v>272</v>
      </c>
      <c r="P128" s="43"/>
      <c r="Q128" s="44">
        <v>45760</v>
      </c>
      <c r="R128" s="43"/>
    </row>
    <row r="129" spans="1:18" x14ac:dyDescent="0.25">
      <c r="A129" s="43" t="s">
        <v>273</v>
      </c>
      <c r="B129" s="43"/>
      <c r="C129" s="43"/>
      <c r="D129" s="44">
        <v>44895</v>
      </c>
      <c r="E129" s="44">
        <v>46355</v>
      </c>
      <c r="F129" s="44">
        <v>45625</v>
      </c>
      <c r="G129" s="43" t="s">
        <v>194</v>
      </c>
      <c r="H129" s="43"/>
      <c r="I129" s="43"/>
      <c r="J129" s="49">
        <v>2954.8825000000002</v>
      </c>
      <c r="K129" s="43"/>
      <c r="L129" s="49">
        <v>11819.53</v>
      </c>
      <c r="M129" s="43"/>
      <c r="N129" s="43"/>
      <c r="O129" s="46" t="s">
        <v>224</v>
      </c>
      <c r="P129" s="43"/>
      <c r="Q129" s="44">
        <v>45761</v>
      </c>
      <c r="R129" s="43"/>
    </row>
    <row r="130" spans="1:18" x14ac:dyDescent="0.25">
      <c r="A130" s="43" t="s">
        <v>274</v>
      </c>
      <c r="B130" s="43"/>
      <c r="C130" s="43"/>
      <c r="D130" s="44">
        <v>45532</v>
      </c>
      <c r="E130" s="44">
        <v>46627</v>
      </c>
      <c r="F130" s="44">
        <v>45897</v>
      </c>
      <c r="G130" s="43" t="s">
        <v>194</v>
      </c>
      <c r="H130" s="43"/>
      <c r="I130" s="43"/>
      <c r="J130" s="49">
        <v>14590</v>
      </c>
      <c r="K130" s="43"/>
      <c r="L130" s="49">
        <v>43620</v>
      </c>
      <c r="M130" s="43"/>
      <c r="N130" s="43"/>
      <c r="O130" s="46" t="s">
        <v>275</v>
      </c>
      <c r="P130" s="43"/>
      <c r="Q130" s="44">
        <v>45762</v>
      </c>
      <c r="R130" s="43"/>
    </row>
    <row r="131" spans="1:18" x14ac:dyDescent="0.25">
      <c r="A131" s="43" t="s">
        <v>276</v>
      </c>
      <c r="B131" s="43"/>
      <c r="C131" s="43"/>
      <c r="D131" s="44">
        <v>45221</v>
      </c>
      <c r="E131" s="44">
        <v>46681</v>
      </c>
      <c r="F131" s="47">
        <v>45951</v>
      </c>
      <c r="G131" s="43" t="s">
        <v>194</v>
      </c>
      <c r="H131" s="43"/>
      <c r="I131" s="43"/>
      <c r="J131" s="49">
        <v>18414.099999999999</v>
      </c>
      <c r="K131" s="43"/>
      <c r="L131" s="49">
        <v>73656.42</v>
      </c>
      <c r="M131" s="43"/>
      <c r="N131" s="43"/>
      <c r="O131" s="46" t="s">
        <v>277</v>
      </c>
      <c r="P131" s="43"/>
      <c r="Q131" s="44">
        <v>45763</v>
      </c>
      <c r="R131" s="43"/>
    </row>
    <row r="132" spans="1:18" ht="41.4" x14ac:dyDescent="0.25">
      <c r="A132" s="43" t="s">
        <v>278</v>
      </c>
      <c r="B132" s="43"/>
      <c r="C132" s="43"/>
      <c r="D132" s="44">
        <v>45597</v>
      </c>
      <c r="E132" s="44">
        <v>46692</v>
      </c>
      <c r="F132" s="44">
        <v>45962</v>
      </c>
      <c r="G132" s="43" t="s">
        <v>194</v>
      </c>
      <c r="H132" s="43"/>
      <c r="I132" s="43"/>
      <c r="J132" s="49">
        <v>9316</v>
      </c>
      <c r="K132" s="43"/>
      <c r="L132" s="49">
        <v>27948</v>
      </c>
      <c r="M132" s="43"/>
      <c r="N132" s="43"/>
      <c r="O132" s="46" t="s">
        <v>279</v>
      </c>
      <c r="P132" s="43"/>
      <c r="Q132" s="44">
        <v>45764</v>
      </c>
      <c r="R132" s="43"/>
    </row>
    <row r="133" spans="1:18" ht="27.6" x14ac:dyDescent="0.25">
      <c r="A133" s="43" t="s">
        <v>280</v>
      </c>
      <c r="B133" s="43"/>
      <c r="C133" s="43"/>
      <c r="D133" s="44">
        <v>44949</v>
      </c>
      <c r="E133" s="44">
        <v>46044</v>
      </c>
      <c r="F133" s="47">
        <v>45314</v>
      </c>
      <c r="G133" s="43" t="s">
        <v>194</v>
      </c>
      <c r="H133" s="43"/>
      <c r="I133" s="43"/>
      <c r="J133" s="49">
        <v>8857</v>
      </c>
      <c r="K133" s="43"/>
      <c r="L133" s="49">
        <v>26571</v>
      </c>
      <c r="M133" s="43"/>
      <c r="N133" s="43"/>
      <c r="O133" s="46" t="s">
        <v>281</v>
      </c>
      <c r="P133" s="43"/>
      <c r="Q133" s="44">
        <v>45765</v>
      </c>
      <c r="R133" s="43"/>
    </row>
    <row r="134" spans="1:18" ht="41.4" x14ac:dyDescent="0.25">
      <c r="A134" s="43" t="s">
        <v>282</v>
      </c>
      <c r="B134" s="43"/>
      <c r="C134" s="43"/>
      <c r="D134" s="44">
        <v>44896</v>
      </c>
      <c r="E134" s="44">
        <v>46356</v>
      </c>
      <c r="F134" s="44">
        <v>45626</v>
      </c>
      <c r="G134" s="43" t="s">
        <v>194</v>
      </c>
      <c r="H134" s="43"/>
      <c r="I134" s="43"/>
      <c r="J134" s="49">
        <v>150000</v>
      </c>
      <c r="K134" s="43"/>
      <c r="L134" s="49">
        <v>600000</v>
      </c>
      <c r="M134" s="43"/>
      <c r="N134" s="43"/>
      <c r="O134" s="46" t="s">
        <v>283</v>
      </c>
      <c r="P134" s="43"/>
      <c r="Q134" s="44">
        <v>45766</v>
      </c>
      <c r="R134" s="43"/>
    </row>
  </sheetData>
  <conditionalFormatting sqref="A11:A13">
    <cfRule type="duplicateValues" dxfId="1" priority="2"/>
  </conditionalFormatting>
  <conditionalFormatting sqref="A59">
    <cfRule type="duplicateValues" dxfId="0" priority="1"/>
  </conditionalFormatting>
  <pageMargins left="0.7" right="0.7" top="0.75" bottom="0.75" header="0.3" footer="0.3"/>
  <headerFooter>
    <oddHeader>&amp;L&amp;"Calibri"&amp;10&amp;K000000 BFC - CONFIDENTIAL&amp;1#_x000D_</oddHeader>
    <oddFooter>&amp;L_x000D_&amp;1#&amp;"Calibri"&amp;10&amp;K000000 BFC - CONFIDENTIAL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cfe8e3-32ae-4565-a35f-a0abb2781356">
      <Terms xmlns="http://schemas.microsoft.com/office/infopath/2007/PartnerControls"/>
    </lcf76f155ced4ddcb4097134ff3c332f>
    <TaxCatchAll xmlns="cb29a2fa-b3f0-476b-895e-3ca208220c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BBA75EBA50F4CB0C55F5E78B3DBFB" ma:contentTypeVersion="19" ma:contentTypeDescription="Create a new document." ma:contentTypeScope="" ma:versionID="6f440481668505506cdb802bca44fd6c">
  <xsd:schema xmlns:xsd="http://www.w3.org/2001/XMLSchema" xmlns:xs="http://www.w3.org/2001/XMLSchema" xmlns:p="http://schemas.microsoft.com/office/2006/metadata/properties" xmlns:ns2="11cfe8e3-32ae-4565-a35f-a0abb2781356" xmlns:ns3="94981dc4-7354-4f5e-8394-5b090b5af355" xmlns:ns4="cb29a2fa-b3f0-476b-895e-3ca208220c8c" targetNamespace="http://schemas.microsoft.com/office/2006/metadata/properties" ma:root="true" ma:fieldsID="047b1a9f6c7266fb7eb10acd8b28b656" ns2:_="" ns3:_="" ns4:_="">
    <xsd:import namespace="11cfe8e3-32ae-4565-a35f-a0abb2781356"/>
    <xsd:import namespace="94981dc4-7354-4f5e-8394-5b090b5af355"/>
    <xsd:import namespace="cb29a2fa-b3f0-476b-895e-3ca208220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fe8e3-32ae-4565-a35f-a0abb2781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272ab1a-0e6e-4bdc-a9fc-65a848ae0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81dc4-7354-4f5e-8394-5b090b5af3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9a2fa-b3f0-476b-895e-3ca208220c8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1ab0670-7a2e-4439-a733-9ffffe0057a8}" ma:internalName="TaxCatchAll" ma:showField="CatchAllData" ma:web="cb29a2fa-b3f0-476b-895e-3ca208220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59CAAF-0657-471E-B91B-114A9C35ADF8}">
  <ds:schemaRefs>
    <ds:schemaRef ds:uri="94981dc4-7354-4f5e-8394-5b090b5af355"/>
    <ds:schemaRef ds:uri="http://schemas.microsoft.com/office/2006/metadata/properties"/>
    <ds:schemaRef ds:uri="11cfe8e3-32ae-4565-a35f-a0abb278135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cb29a2fa-b3f0-476b-895e-3ca208220c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E431F2-60FD-4EFB-B51C-4CFF5E0FA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332BDA-8EF4-4426-B5AC-7BA9FD04F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fe8e3-32ae-4565-a35f-a0abb2781356"/>
    <ds:schemaRef ds:uri="94981dc4-7354-4f5e-8394-5b090b5af355"/>
    <ds:schemaRef ds:uri="cb29a2fa-b3f0-476b-895e-3ca208220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Marriott</dc:creator>
  <cp:lastModifiedBy>Justine Curlis</cp:lastModifiedBy>
  <dcterms:created xsi:type="dcterms:W3CDTF">2025-09-29T10:13:50Z</dcterms:created>
  <dcterms:modified xsi:type="dcterms:W3CDTF">2025-10-01T15:25:53Z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c53bb-e198-4998-b441-8a733e595363_Enabled">
    <vt:lpwstr>true</vt:lpwstr>
  </property>
  <property fmtid="{D5CDD505-2E9C-101B-9397-08002B2CF9AE}" pid="3" name="MSIP_Label_752c53bb-e198-4998-b441-8a733e595363_SetDate">
    <vt:lpwstr>2025-09-29T10:16:59Z</vt:lpwstr>
  </property>
  <property fmtid="{D5CDD505-2E9C-101B-9397-08002B2CF9AE}" pid="4" name="MSIP_Label_752c53bb-e198-4998-b441-8a733e595363_Method">
    <vt:lpwstr>Standard</vt:lpwstr>
  </property>
  <property fmtid="{D5CDD505-2E9C-101B-9397-08002B2CF9AE}" pid="5" name="MSIP_Label_752c53bb-e198-4998-b441-8a733e595363_Name">
    <vt:lpwstr>BFC - Internal</vt:lpwstr>
  </property>
  <property fmtid="{D5CDD505-2E9C-101B-9397-08002B2CF9AE}" pid="6" name="MSIP_Label_752c53bb-e198-4998-b441-8a733e595363_SiteId">
    <vt:lpwstr>f54c93b7-0883-478f-bf3d-56e09b7ca0b7</vt:lpwstr>
  </property>
  <property fmtid="{D5CDD505-2E9C-101B-9397-08002B2CF9AE}" pid="7" name="MSIP_Label_752c53bb-e198-4998-b441-8a733e595363_ActionId">
    <vt:lpwstr>81b4b27a-4bd1-4b4c-9dd3-8f4b6e9c1d0c</vt:lpwstr>
  </property>
  <property fmtid="{D5CDD505-2E9C-101B-9397-08002B2CF9AE}" pid="8" name="MSIP_Label_752c53bb-e198-4998-b441-8a733e595363_ContentBits">
    <vt:lpwstr>3</vt:lpwstr>
  </property>
  <property fmtid="{D5CDD505-2E9C-101B-9397-08002B2CF9AE}" pid="9" name="MSIP_Label_752c53bb-e198-4998-b441-8a733e595363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0x010100EF4BBA75EBA50F4CB0C55F5E78B3DBFB</vt:lpwstr>
  </property>
</Properties>
</file>