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fcouncil-my.sharepoint.com/personal/pauline_beavis_bracknell-forest_gov_uk/Documents/Documents/FDrive/pdfs/"/>
    </mc:Choice>
  </mc:AlternateContent>
  <xr:revisionPtr revIDLastSave="0" documentId="8_{ED2A8D24-FBCB-40CE-A1A6-DDEC73884F32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Jul26" sheetId="1" r:id="rId1"/>
  </sheets>
  <definedNames>
    <definedName name="_xlnm._FilterDatabase" localSheetId="0" hidden="1">'Jul26'!$A$1:$R$144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2" i="1" l="1"/>
  <c r="L173" i="1"/>
  <c r="L155" i="1"/>
  <c r="D109" i="1"/>
  <c r="L98" i="1"/>
  <c r="L90" i="1"/>
  <c r="J86" i="1"/>
  <c r="F68" i="1"/>
  <c r="F67" i="1"/>
  <c r="F66" i="1"/>
  <c r="F65" i="1"/>
  <c r="F64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Q43" i="1" l="1"/>
  <c r="Q42" i="1"/>
  <c r="Q41" i="1"/>
  <c r="L41" i="1"/>
  <c r="Q40" i="1"/>
  <c r="Q39" i="1"/>
  <c r="Q35" i="1"/>
  <c r="L35" i="1"/>
  <c r="Q34" i="1"/>
  <c r="Q33" i="1"/>
  <c r="Q32" i="1"/>
  <c r="F31" i="1"/>
  <c r="D31" i="1"/>
  <c r="J29" i="1"/>
  <c r="Q26" i="1"/>
  <c r="Q25" i="1"/>
  <c r="Q23" i="1"/>
  <c r="J22" i="1"/>
  <c r="Q21" i="1"/>
  <c r="J20" i="1"/>
  <c r="Q19" i="1"/>
  <c r="Q15" i="1"/>
  <c r="Q14" i="1"/>
  <c r="J10" i="1"/>
  <c r="Q6" i="1"/>
  <c r="J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Helen Jones</author>
  </authors>
  <commentList>
    <comment ref="E26" authorId="0" shapeId="0" xr:uid="{312F8766-459B-4791-B9BE-FF011693BF75}">
      <text>
        <r>
          <rPr>
            <b/>
            <sz val="9"/>
            <color indexed="81"/>
            <rFont val="Tahoma"/>
            <charset val="1"/>
          </rPr>
          <t>Helen Jones:</t>
        </r>
        <r>
          <rPr>
            <sz val="9"/>
            <color indexed="81"/>
            <rFont val="Tahoma"/>
            <charset val="1"/>
          </rPr>
          <t xml:space="preserve">
Estimate only. The end date is linked to when the VOA processes all checks/challenges and is not fixed</t>
        </r>
      </text>
    </comment>
  </commentList>
</comments>
</file>

<file path=xl/sharedStrings.xml><?xml version="1.0" encoding="utf-8"?>
<sst xmlns="http://schemas.openxmlformats.org/spreadsheetml/2006/main" count="646" uniqueCount="411">
  <si>
    <t>Contract title</t>
  </si>
  <si>
    <t>Reference number</t>
  </si>
  <si>
    <t>Description of the goods and/or services being provided</t>
  </si>
  <si>
    <t>Contract start date</t>
  </si>
  <si>
    <t>Contract end date (with full extension if applicable)</t>
  </si>
  <si>
    <t>Review dates</t>
  </si>
  <si>
    <t>Is this contract available for use by other authorities?</t>
  </si>
  <si>
    <t>If yes please specify</t>
  </si>
  <si>
    <t>Fixed sum amount/initial payment</t>
  </si>
  <si>
    <t>Estimated annual payment</t>
  </si>
  <si>
    <t>Number of years annual payments to be made</t>
  </si>
  <si>
    <t>Value with extension</t>
  </si>
  <si>
    <t>Is there Value Added Tax that cannot be recovered?</t>
  </si>
  <si>
    <t>Was this contract a result of an Invitation to Tender (ITT), a Request for Quotation, a mini competition or other?</t>
  </si>
  <si>
    <t>Supplier 1: name</t>
  </si>
  <si>
    <t>Supplier 1: website</t>
  </si>
  <si>
    <t>Contract award date</t>
  </si>
  <si>
    <t>Department</t>
  </si>
  <si>
    <t>No</t>
  </si>
  <si>
    <t>Yes</t>
  </si>
  <si>
    <t>Lookahead</t>
  </si>
  <si>
    <t xml:space="preserve">Advocacy </t>
  </si>
  <si>
    <t xml:space="preserve">The Advocacy People </t>
  </si>
  <si>
    <t>Welfare Call</t>
  </si>
  <si>
    <t>AV 1 Telepresence Robots</t>
  </si>
  <si>
    <t>No Isolation </t>
  </si>
  <si>
    <t>Berkshire Community Equipment Service</t>
  </si>
  <si>
    <t>Millbrook Health Care</t>
  </si>
  <si>
    <t>Bridgewell Care &amp; Support</t>
  </si>
  <si>
    <t>Hightown</t>
  </si>
  <si>
    <t>Caravan maintenance and managing short lets outside of school holidays</t>
  </si>
  <si>
    <t>Bond Holiday Lets Ltd</t>
  </si>
  <si>
    <t>Carers Support Service</t>
  </si>
  <si>
    <t>Signal4Carers</t>
  </si>
  <si>
    <t>Children's Residential Care Framework</t>
  </si>
  <si>
    <t>Hosted Southampton City Council</t>
  </si>
  <si>
    <t>Coffee and water machines at OLC</t>
  </si>
  <si>
    <t>Crown</t>
  </si>
  <si>
    <t>Community Learning Courses</t>
  </si>
  <si>
    <t>Involve</t>
  </si>
  <si>
    <t>Domestic abuse refuge and outreach service (Inc. IDVA/Outreach Services)</t>
  </si>
  <si>
    <t>Berkshire Women's Aid (BWA)</t>
  </si>
  <si>
    <t xml:space="preserve">Early Help Data Warehouse Solution </t>
  </si>
  <si>
    <t>Simpson Associates</t>
  </si>
  <si>
    <t>East Berkshire CYP Integrated Therapies Service (Lead Commissioner ICB)</t>
  </si>
  <si>
    <t>Berkshire Healthcare Foundation Trust</t>
  </si>
  <si>
    <t>Health and Safety Food Courses</t>
  </si>
  <si>
    <t>GH Training</t>
  </si>
  <si>
    <t>Heathlands</t>
  </si>
  <si>
    <t>Windsar Care</t>
  </si>
  <si>
    <t>Home from Hospital Service</t>
  </si>
  <si>
    <t>Age UK Berkshire</t>
  </si>
  <si>
    <t>Home Visiting Family Support Service</t>
  </si>
  <si>
    <t>Homestart</t>
  </si>
  <si>
    <t>HomeCare Framework</t>
  </si>
  <si>
    <t>Framework (10 Suppliers)</t>
  </si>
  <si>
    <t>IT Platform for FSD, Local offer and Help Yourself</t>
  </si>
  <si>
    <t>IDOX</t>
  </si>
  <si>
    <t>LA Fostering SE R&amp;R project DFE funded</t>
  </si>
  <si>
    <t>Netready</t>
  </si>
  <si>
    <t>MIS for community learning</t>
  </si>
  <si>
    <t>ePact</t>
  </si>
  <si>
    <t>Mother and baby housing/support</t>
  </si>
  <si>
    <t>Life</t>
  </si>
  <si>
    <t>LIFE</t>
  </si>
  <si>
    <t>Out of Service hours emergency duty team</t>
  </si>
  <si>
    <t>Bracknell Forest Council</t>
  </si>
  <si>
    <t xml:space="preserve">Purchasing of digitally enabled alarms to service the portfolio inline with the digital switch </t>
  </si>
  <si>
    <t>Purchasing of Keysafes</t>
  </si>
  <si>
    <t>Supra Ltd</t>
  </si>
  <si>
    <t>S19 Exclusion Provision</t>
  </si>
  <si>
    <t>Cranbury College/ Maiden Erlegh Trust</t>
  </si>
  <si>
    <t>Safe accommodation outreach</t>
  </si>
  <si>
    <t>Sensory support for CYP in schools</t>
  </si>
  <si>
    <t>Berkshire Sensory Consortium (Hosted by RBWM - Achieving for Children)</t>
  </si>
  <si>
    <t>South Central IFA Framework</t>
  </si>
  <si>
    <t>South East Mediation Group Framework - Hosted by Oxfordshire County Council</t>
  </si>
  <si>
    <t>Global Mediation</t>
  </si>
  <si>
    <t xml:space="preserve">Stroke Support Service </t>
  </si>
  <si>
    <t>Stroke Association</t>
  </si>
  <si>
    <t>HAS Technology Limited</t>
  </si>
  <si>
    <t>Supported Living Framework</t>
  </si>
  <si>
    <t>Framework (29 Suppliers)</t>
  </si>
  <si>
    <t>Temporary Accommodation compliance, Void and Reactive Maintenance Contract</t>
  </si>
  <si>
    <t>Universal Youth Work Provision - Grant</t>
  </si>
  <si>
    <t>Berkshire Youth</t>
  </si>
  <si>
    <t xml:space="preserve">VR units to support Attachment and Trauma training </t>
  </si>
  <si>
    <t>Anster VR Units</t>
  </si>
  <si>
    <t>Youth Counselling</t>
  </si>
  <si>
    <t>Youthline</t>
  </si>
  <si>
    <t>Accommodation Based Housing Related Support</t>
  </si>
  <si>
    <t>Attendance Monitoring and ePEP system - Virtual School</t>
  </si>
  <si>
    <t>Elevate tracking and reporting system</t>
  </si>
  <si>
    <t>First Aid Courses</t>
  </si>
  <si>
    <t>Supply and Maintenance of:
Electronic Homecare Monitoring and Scheduling Solutions</t>
  </si>
  <si>
    <t>Healthwatch</t>
  </si>
  <si>
    <t>Home to School Transport &amp; ASC Transport</t>
  </si>
  <si>
    <t>SALT training/support for schools for CWSW</t>
  </si>
  <si>
    <t>Sports in Mind contract for the Bracknell Forest Community Network team</t>
  </si>
  <si>
    <t>Best Start In Life - Easy Peasy digital parenting programme</t>
  </si>
  <si>
    <t xml:space="preserve">Studybugs AP Manager - Alternative Provision Attendance tracking system </t>
  </si>
  <si>
    <t>£26,566.38</t>
  </si>
  <si>
    <t>£27,300</t>
  </si>
  <si>
    <t>£165,000</t>
  </si>
  <si>
    <t>£7,000</t>
  </si>
  <si>
    <t>£10,000</t>
  </si>
  <si>
    <t>£4,936,326.54</t>
  </si>
  <si>
    <t>£825,000</t>
  </si>
  <si>
    <t>£255,180.00</t>
  </si>
  <si>
    <t>£21,000</t>
  </si>
  <si>
    <t>The Access Group (formerly Careervision Ltd)</t>
  </si>
  <si>
    <t>Healthwise</t>
  </si>
  <si>
    <t>Help and Care</t>
  </si>
  <si>
    <t>Various spot contracts across Education, CSC and ASC</t>
  </si>
  <si>
    <t>Symbol</t>
  </si>
  <si>
    <t>Sports in Mind</t>
  </si>
  <si>
    <t>EasyPeasy</t>
  </si>
  <si>
    <t xml:space="preserve">Studybugs </t>
  </si>
  <si>
    <t>31/08/2030</t>
  </si>
  <si>
    <t>31/03/2031</t>
  </si>
  <si>
    <t>31/08/2026</t>
  </si>
  <si>
    <t>15/04/2029</t>
  </si>
  <si>
    <t xml:space="preserve">Tunstall LTD </t>
  </si>
  <si>
    <t xml:space="preserve">Berkshire Mechanical Services
</t>
  </si>
  <si>
    <t>Hosted by Southampton City Council</t>
  </si>
  <si>
    <t>Hosted by Frimley ICB</t>
  </si>
  <si>
    <t>Hosted by RBWM</t>
  </si>
  <si>
    <t>Hosted by Oxfordshire County Council</t>
  </si>
  <si>
    <t>Pavement conditions surveys</t>
  </si>
  <si>
    <t>Bridges management consultancy services</t>
  </si>
  <si>
    <t>Bus services (call-off contracts under framework)</t>
  </si>
  <si>
    <t>Highway maintenance and works</t>
  </si>
  <si>
    <t>Bikeability cycle training</t>
  </si>
  <si>
    <t xml:space="preserve">Interactive cycle map software licence </t>
  </si>
  <si>
    <t>My Journey' brand licence</t>
  </si>
  <si>
    <t>Street gazatteer annual licence and support</t>
  </si>
  <si>
    <t>Streetworks data publishing and management system</t>
  </si>
  <si>
    <t>Digital TRO publishing software</t>
  </si>
  <si>
    <t>Provision of ecological data and Local Wildlife Site assessment</t>
  </si>
  <si>
    <t>Supply of cleaning materials to The Look Out</t>
  </si>
  <si>
    <t>Legionella</t>
  </si>
  <si>
    <t xml:space="preserve">Life Safety Systems </t>
  </si>
  <si>
    <t>Heating, Ventilation and Air Conditioning Service (HVAC)</t>
  </si>
  <si>
    <t>Delivery of the Corporate Planned maintenance Programme 26/27 (Approved at Cabinet - indicative project programme)</t>
  </si>
  <si>
    <t xml:space="preserve">Reactive Maintenance Contract </t>
  </si>
  <si>
    <t>Delivery the of Schools Planned maintenance Programme 26/27 (Approved at Cabinet - indicative project programme)</t>
  </si>
  <si>
    <t>Corporate Cleaning Contract and FM services</t>
  </si>
  <si>
    <t>Flats over shops Inspection and maintenance service</t>
  </si>
  <si>
    <t>Flats over shops cleaning contract</t>
  </si>
  <si>
    <t>Asset Valuations</t>
  </si>
  <si>
    <t>Rating Services</t>
  </si>
  <si>
    <t>EPCs</t>
  </si>
  <si>
    <t>Letting Agents</t>
  </si>
  <si>
    <t>High Street Car Park and Southern Gateway Estates and Development Advice</t>
  </si>
  <si>
    <t xml:space="preserve">Property Water  </t>
  </si>
  <si>
    <t>Asset and Property Management Data System</t>
  </si>
  <si>
    <t xml:space="preserve">Commercial Waste Times Square </t>
  </si>
  <si>
    <t xml:space="preserve">Commercial Waste Commercial Centre </t>
  </si>
  <si>
    <t>Security Guard for Time Square</t>
  </si>
  <si>
    <t>Smoking Cessation</t>
  </si>
  <si>
    <t xml:space="preserve">Health Checks </t>
  </si>
  <si>
    <t>Long-Acting Reversible Contraception (LARC) on behalf of 3 LAs (Bracknell Forest, Slough &amp; RBWM) in Berkshire East (2024-2026)</t>
  </si>
  <si>
    <t>The Healthy Child Programme comprising of:
Health Visiting Service (0-5)
School Nursing (5-19)
National Child Measurement Programme (2024 - 2029)</t>
  </si>
  <si>
    <t>Review of substance misuse services</t>
  </si>
  <si>
    <t>Smoking Cessation (2026 - 2031)</t>
  </si>
  <si>
    <t>Sexual and Reproductive Health Services (2026 - 202</t>
  </si>
  <si>
    <t>Lone worker tracking and incident alerting in case of missed check in ,falls or incidents</t>
  </si>
  <si>
    <t>Subscription to Clubspark managing online booking system for BFC tennis provision. There are 3 separate orders/contracts for the 3 Parks that have this gate access system.</t>
  </si>
  <si>
    <t xml:space="preserve">Social media system </t>
  </si>
  <si>
    <t xml:space="preserve">Agora Pulse </t>
  </si>
  <si>
    <t>6,768 euros</t>
  </si>
  <si>
    <t xml:space="preserve">Stock image library </t>
  </si>
  <si>
    <t xml:space="preserve">Getty Images </t>
  </si>
  <si>
    <t>Consultation and Engagement Services</t>
  </si>
  <si>
    <t>Project Centre Ltd</t>
  </si>
  <si>
    <t>Online Accessibility Guides</t>
  </si>
  <si>
    <t>Disabled Enabled Limited (Access Able) 6 year waiver signed 2021</t>
  </si>
  <si>
    <t>Environmental Monitoring of Closed Landfill Sites</t>
  </si>
  <si>
    <t>Initial</t>
  </si>
  <si>
    <t>31/12/2027</t>
  </si>
  <si>
    <t>31/12/2032</t>
  </si>
  <si>
    <t>Waste Collection</t>
  </si>
  <si>
    <t>Suez</t>
  </si>
  <si>
    <t>Street Cleansing</t>
  </si>
  <si>
    <t>Krinkels UK (formerly CLL)</t>
  </si>
  <si>
    <t>Grounds Maintenance</t>
  </si>
  <si>
    <t>Waste Disposal</t>
  </si>
  <si>
    <t>FCC (re3)</t>
  </si>
  <si>
    <t>Roundabout Sponsorship</t>
  </si>
  <si>
    <t>Outdo Media Limited (formally CP Media)</t>
  </si>
  <si>
    <t>£40,000 income</t>
  </si>
  <si>
    <t>145,000 income</t>
  </si>
  <si>
    <t>Car parking management &amp; enforcement</t>
  </si>
  <si>
    <t>NSL</t>
  </si>
  <si>
    <t>Leisure</t>
  </si>
  <si>
    <t>Everyone Active</t>
  </si>
  <si>
    <t>£1,500,000 income</t>
  </si>
  <si>
    <t>20,000,000 income</t>
  </si>
  <si>
    <t>Cremator maintenance</t>
  </si>
  <si>
    <t xml:space="preserve">Facultatieve Technologies </t>
  </si>
  <si>
    <t>£800,000</t>
  </si>
  <si>
    <t>Public Protection Partnership</t>
  </si>
  <si>
    <t>West Berkshire Council</t>
  </si>
  <si>
    <t>31/03/2029</t>
  </si>
  <si>
    <t>Emergency Planning Unit</t>
  </si>
  <si>
    <t>£80,000</t>
  </si>
  <si>
    <t>31/03/2028</t>
  </si>
  <si>
    <t>The Avenue car park</t>
  </si>
  <si>
    <t>Canada Life</t>
  </si>
  <si>
    <t xml:space="preserve">Parking machines credit card payments </t>
  </si>
  <si>
    <t>Planet Mechant Services  (was 3C)</t>
  </si>
  <si>
    <t>30/6/2028</t>
  </si>
  <si>
    <t xml:space="preserve">Parking machines maintenance </t>
  </si>
  <si>
    <t>Scheidt &amp; Bachmann</t>
  </si>
  <si>
    <t>Flowbird</t>
  </si>
  <si>
    <t xml:space="preserve">Domestic solar </t>
  </si>
  <si>
    <t>iChoosr</t>
  </si>
  <si>
    <t>Elections Management / EROS</t>
  </si>
  <si>
    <t>Civica</t>
  </si>
  <si>
    <t xml:space="preserve">Easthampstead Park cemetery extension </t>
  </si>
  <si>
    <t>None - new project</t>
  </si>
  <si>
    <t>iCAM (libraries)</t>
  </si>
  <si>
    <t>Insight Media</t>
  </si>
  <si>
    <t>Abritras</t>
  </si>
  <si>
    <t>Adobe licences</t>
  </si>
  <si>
    <t>SoftwareONE</t>
  </si>
  <si>
    <t>AutoCAD</t>
  </si>
  <si>
    <t>Cadline</t>
  </si>
  <si>
    <t xml:space="preserve">AutoCAD add on's </t>
  </si>
  <si>
    <t>Transoft</t>
  </si>
  <si>
    <t>Cisco network device support</t>
  </si>
  <si>
    <t>Kubus</t>
  </si>
  <si>
    <t>Confirm</t>
  </si>
  <si>
    <t>Brightly Software</t>
  </si>
  <si>
    <t>Cyber security and Data Protection training modules (Mandatory)</t>
  </si>
  <si>
    <t>CC2I</t>
  </si>
  <si>
    <t>Deep Freeze (reboot to restore technology)</t>
  </si>
  <si>
    <t>Faronics</t>
  </si>
  <si>
    <t>Connectivity (SHDS)</t>
  </si>
  <si>
    <t>British Telecom</t>
  </si>
  <si>
    <t>Connectivity (HCSN,LAN,WAN, Fibre)</t>
  </si>
  <si>
    <t>Formulate Licence, support and maintenance</t>
  </si>
  <si>
    <t>Imosphere</t>
  </si>
  <si>
    <t>Fortinet firewall support (to end of product support life)</t>
  </si>
  <si>
    <t>Hardware provision</t>
  </si>
  <si>
    <t>Dell</t>
  </si>
  <si>
    <t>IT Policy System</t>
  </si>
  <si>
    <t>Protocol Policy</t>
  </si>
  <si>
    <t>LAS (Including ContrOCC, CM200 interfaces)</t>
  </si>
  <si>
    <t>Liquidlogic</t>
  </si>
  <si>
    <t>£142,828.95</t>
  </si>
  <si>
    <t>£758,298.28</t>
  </si>
  <si>
    <t>Liberty Converse &amp; Connect</t>
  </si>
  <si>
    <t>Netcall</t>
  </si>
  <si>
    <t>Liberty Create</t>
  </si>
  <si>
    <t>Library Management System (libraries)</t>
  </si>
  <si>
    <t>Education Software Services</t>
  </si>
  <si>
    <t>ME expansion for Dell EMC ME424 (including 4 years ProSupport)</t>
  </si>
  <si>
    <t>Mosaic</t>
  </si>
  <si>
    <t>The Access Group</t>
  </si>
  <si>
    <t>ONE Education System</t>
  </si>
  <si>
    <t>MRI</t>
  </si>
  <si>
    <t>£255,000</t>
  </si>
  <si>
    <t>£1,275,000</t>
  </si>
  <si>
    <t>PARIS</t>
  </si>
  <si>
    <t>XL-Print</t>
  </si>
  <si>
    <t>Payment transaction system (PAY360)</t>
  </si>
  <si>
    <t>PCI-DSS compliant card processing</t>
  </si>
  <si>
    <t>Eckoh UK Limited</t>
  </si>
  <si>
    <t>Princh wireless printing (libraries)</t>
  </si>
  <si>
    <t>Princh</t>
  </si>
  <si>
    <t>PRINTERLOGIC (printer admin tool)</t>
  </si>
  <si>
    <t>Vasion</t>
  </si>
  <si>
    <t>Provision of self service kiosks and technology assisted opening in libraries (including CCTV)</t>
  </si>
  <si>
    <t>Bibliotheca</t>
  </si>
  <si>
    <t>Reactive/Proactive support for specialist ICT services</t>
  </si>
  <si>
    <t>Phoenix Software Limited</t>
  </si>
  <si>
    <t>Search, analyse and visualisation tool (Splunk)</t>
  </si>
  <si>
    <t>Phoenix (Splunk Cloud)</t>
  </si>
  <si>
    <t>£121, 356.00</t>
  </si>
  <si>
    <t>Server room maintenance/management</t>
  </si>
  <si>
    <t>Future-Tech</t>
  </si>
  <si>
    <t>Solarwinds Orion network monitoring tool</t>
  </si>
  <si>
    <t>Planning Data, Public Access, Document, Building Control, Land Charges</t>
  </si>
  <si>
    <t>Arcus Global Limited</t>
  </si>
  <si>
    <t>Vmware for on-prem servers</t>
  </si>
  <si>
    <t>Vulnerability scanning/Annual PEN test</t>
  </si>
  <si>
    <t>Halo IS</t>
  </si>
  <si>
    <t>Corporate Performance Management System</t>
  </si>
  <si>
    <t>InPhase</t>
  </si>
  <si>
    <t>Llibrary data analytics to provide efficient, effective, and evidence-based collection management</t>
  </si>
  <si>
    <t>CollectionHQ</t>
  </si>
  <si>
    <t>Thriving Communities Evaluation Framework</t>
  </si>
  <si>
    <t>Co-Lab (NHS Hampshire &amp; Isle of Wight</t>
  </si>
  <si>
    <t>BFCCA capacity-building support</t>
  </si>
  <si>
    <t>Locality (UK)</t>
  </si>
  <si>
    <t>Greenhouse Gas Emissions Measurement</t>
  </si>
  <si>
    <t>Greenly</t>
  </si>
  <si>
    <t>18/12/2026</t>
  </si>
  <si>
    <t>GovPrint (MFD)</t>
  </si>
  <si>
    <t>Government Property Agency</t>
  </si>
  <si>
    <t>31/03/2027</t>
  </si>
  <si>
    <t>31/3/27</t>
  </si>
  <si>
    <t>26/05/2028</t>
  </si>
  <si>
    <t>30/04/2031</t>
  </si>
  <si>
    <t>30/06/2033</t>
  </si>
  <si>
    <t>PTS</t>
  </si>
  <si>
    <t>Atkins</t>
  </si>
  <si>
    <t>Thames Valley Buses</t>
  </si>
  <si>
    <t>Ringway Infratsructure Services</t>
  </si>
  <si>
    <t>Avanti Cycling</t>
  </si>
  <si>
    <t>Pindar Creative</t>
  </si>
  <si>
    <t>Southampston City Council</t>
  </si>
  <si>
    <t>Causeway</t>
  </si>
  <si>
    <t xml:space="preserve">Causeway </t>
  </si>
  <si>
    <t>Bowak</t>
  </si>
  <si>
    <t>Airtech Ltd</t>
  </si>
  <si>
    <t>Churches Fire Security Limited</t>
  </si>
  <si>
    <t>Tencer Ltd</t>
  </si>
  <si>
    <t>Multiple lower value suppliers</t>
  </si>
  <si>
    <t>EW Beard Ltd</t>
  </si>
  <si>
    <t>Multiple suppliers</t>
  </si>
  <si>
    <t>YBC</t>
  </si>
  <si>
    <t>Lea's Cleaning Services</t>
  </si>
  <si>
    <t>Birkin</t>
  </si>
  <si>
    <t>Wilks Head Eve</t>
  </si>
  <si>
    <t>G2A Energy</t>
  </si>
  <si>
    <t>Page Hardy Harris</t>
  </si>
  <si>
    <t>Carter Jonas</t>
  </si>
  <si>
    <t>ADSM</t>
  </si>
  <si>
    <t>Stamford</t>
  </si>
  <si>
    <t>Solutions4health</t>
  </si>
  <si>
    <t>GP practices in Bracknell Forest</t>
  </si>
  <si>
    <t>GPs in Berkshire East</t>
  </si>
  <si>
    <t xml:space="preserve">Berkshire Healthcare NHS Foundation trust </t>
  </si>
  <si>
    <t>Population Health</t>
  </si>
  <si>
    <t>Econline</t>
  </si>
  <si>
    <t>LTA</t>
  </si>
  <si>
    <t>Bus shelter provision and maintenance - Concession Contract</t>
  </si>
  <si>
    <t>Bauer Media Outdoor UK Ltd</t>
  </si>
  <si>
    <t>4/30/2025</t>
  </si>
  <si>
    <t>01/31/2024</t>
  </si>
  <si>
    <t>10/14/2023</t>
  </si>
  <si>
    <t>01/21/2026</t>
  </si>
  <si>
    <t>03/31/2026</t>
  </si>
  <si>
    <t>12/18/2021</t>
  </si>
  <si>
    <t>N</t>
  </si>
  <si>
    <t>£100,000</t>
  </si>
  <si>
    <t>£40,000</t>
  </si>
  <si>
    <t>Carriageway assessment  and modelling system</t>
  </si>
  <si>
    <t>£14,585</t>
  </si>
  <si>
    <t>£1,622,000.00</t>
  </si>
  <si>
    <t>Y</t>
  </si>
  <si>
    <t xml:space="preserve">Thames Valley Environmental Records Centre
c/o Oxfordshire County Council
</t>
  </si>
  <si>
    <t>£195,000</t>
  </si>
  <si>
    <t>£6,000</t>
  </si>
  <si>
    <t>Liability Insurance</t>
  </si>
  <si>
    <t>Environmental Liability</t>
  </si>
  <si>
    <t>Claims Handling Software</t>
  </si>
  <si>
    <t>Leasehold Property Insruance</t>
  </si>
  <si>
    <t>Banking Services </t>
  </si>
  <si>
    <t>Card Acquiring Services </t>
  </si>
  <si>
    <t>Financial System </t>
  </si>
  <si>
    <t>Duplicate Payment Software </t>
  </si>
  <si>
    <t>Credit Checking</t>
  </si>
  <si>
    <t>HR/Payroll System </t>
  </si>
  <si>
    <t>Occupational Health  </t>
  </si>
  <si>
    <t>Staff Support / Counselling  </t>
  </si>
  <si>
    <t>Neutral Agency Vendor</t>
  </si>
  <si>
    <t>Contract for staff e-learning platform</t>
  </si>
  <si>
    <t>Contract for ASC training platform</t>
  </si>
  <si>
    <t>Contract for CSC training platform</t>
  </si>
  <si>
    <t>My Money Matters (AVCWise) Pension AVCs</t>
  </si>
  <si>
    <t>Procurement of Apprenticeship Programmes 26/27</t>
  </si>
  <si>
    <t>Subscription For E-Procurement Renewal </t>
  </si>
  <si>
    <t>Amazon Business</t>
  </si>
  <si>
    <t>Corporate Property Insurance</t>
  </si>
  <si>
    <t xml:space="preserve">Commercial Property Insurance </t>
  </si>
  <si>
    <t>Motor Insurance</t>
  </si>
  <si>
    <t>Contract for Recruitment Promotion &amp; Applicant Tracking System (ATS)</t>
  </si>
  <si>
    <t>Contract for DBS Checking</t>
  </si>
  <si>
    <t>RMP</t>
  </si>
  <si>
    <t>Chubb European Group Ltd</t>
  </si>
  <si>
    <t>NTT Data Figtree Systems (Europe) Ltd</t>
  </si>
  <si>
    <t>Protector Insurance</t>
  </si>
  <si>
    <t>Lloyds TSB </t>
  </si>
  <si>
    <t>CARDNET </t>
  </si>
  <si>
    <t>Agresso </t>
  </si>
  <si>
    <t>Fiscal Technologies </t>
  </si>
  <si>
    <t>Creditsafe</t>
  </si>
  <si>
    <t>MHR - Itrent </t>
  </si>
  <si>
    <t>Cordell Health Ltd</t>
  </si>
  <si>
    <t>Vivup (SME HCI Ltd)</t>
  </si>
  <si>
    <t>The Impellum Group (Trading as Comensura)</t>
  </si>
  <si>
    <t>Learning Pool</t>
  </si>
  <si>
    <t>Community Care Inform</t>
  </si>
  <si>
    <t>Research in Practice</t>
  </si>
  <si>
    <t>My Money Matters (AVCWise)</t>
  </si>
  <si>
    <t>Salisbury Framework</t>
  </si>
  <si>
    <t>Proactis Limited </t>
  </si>
  <si>
    <t>Amazon </t>
  </si>
  <si>
    <t>Risk Management Partners</t>
  </si>
  <si>
    <t>Jobs Go Public (JGP)</t>
  </si>
  <si>
    <t>DBS Matrix Security Watchdog</t>
  </si>
  <si>
    <t>£1,580,256</t>
  </si>
  <si>
    <t>22/11/2029</t>
  </si>
  <si>
    <t>31/3/2027</t>
  </si>
  <si>
    <t>£395,000</t>
  </si>
  <si>
    <t>N/A</t>
  </si>
  <si>
    <t>21/12/2030</t>
  </si>
  <si>
    <t>Bracknell Forest, Slough &amp; RBWM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</si>
</sst>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dd/mm/yyyy;@"/>
    <numFmt numFmtId="166" formatCode="&quot;£&quot;#,##0"/>
  </numFmts>
  <fonts count="10" x14ac:knownFonts="1">
    <font>
      <sz val="11"/>
      <color theme="1"/>
      <name val="Arial"/>
      <family val="2"/>
    </font>
    <font>
      <b/>
      <sz val="11"/>
      <name val="Arial"/>
      <family val="2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0" fontId="3" fillId="0" borderId="1" xfId="1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14" fontId="5" fillId="0" borderId="1" xfId="1" applyNumberFormat="1" applyFont="1" applyBorder="1" applyAlignment="1">
      <alignment vertical="center" wrapText="1"/>
    </xf>
    <xf numFmtId="14" fontId="3" fillId="0" borderId="1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right" vertical="center" wrapText="1"/>
    </xf>
    <xf numFmtId="166" fontId="9" fillId="0" borderId="1" xfId="1" applyNumberFormat="1" applyFont="1" applyBorder="1" applyAlignment="1">
      <alignment horizontal="right" vertical="center" wrapText="1"/>
    </xf>
    <xf numFmtId="0" fontId="3" fillId="2" borderId="1" xfId="1" applyFont="1" applyFill="1" applyBorder="1" applyAlignment="1">
      <alignment vertical="top" wrapText="1"/>
    </xf>
    <xf numFmtId="14" fontId="3" fillId="2" borderId="1" xfId="1" applyNumberFormat="1" applyFont="1" applyFill="1" applyBorder="1" applyAlignment="1">
      <alignment horizontal="center" vertical="center" wrapText="1"/>
    </xf>
    <xf numFmtId="14" fontId="9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9" fillId="0" borderId="1" xfId="1" applyFont="1" applyBorder="1" applyAlignment="1">
      <alignment horizontal="center" vertical="center" wrapText="1"/>
    </xf>
    <xf numFmtId="6" fontId="3" fillId="0" borderId="1" xfId="1" applyNumberFormat="1" applyFont="1" applyBorder="1" applyAlignment="1">
      <alignment horizontal="right" vertical="center" wrapText="1"/>
    </xf>
    <xf numFmtId="0" fontId="3" fillId="2" borderId="1" xfId="1" quotePrefix="1" applyFont="1" applyFill="1" applyBorder="1" applyAlignment="1">
      <alignment vertical="top" wrapText="1"/>
    </xf>
    <xf numFmtId="0" fontId="2" fillId="2" borderId="1" xfId="1" applyFont="1" applyFill="1" applyBorder="1" applyAlignment="1">
      <alignment vertical="top" wrapText="1"/>
    </xf>
    <xf numFmtId="6" fontId="2" fillId="0" borderId="1" xfId="1" applyNumberFormat="1" applyFont="1" applyBorder="1" applyAlignment="1">
      <alignment horizontal="right" vertical="center" wrapText="1"/>
    </xf>
    <xf numFmtId="0" fontId="4" fillId="2" borderId="1" xfId="1" applyFont="1" applyFill="1" applyBorder="1" applyAlignment="1">
      <alignment vertical="top" wrapText="1"/>
    </xf>
    <xf numFmtId="165" fontId="3" fillId="0" borderId="1" xfId="1" applyNumberFormat="1" applyFont="1" applyBorder="1" applyAlignment="1">
      <alignment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8" fontId="3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left" vertical="top" wrapText="1"/>
    </xf>
    <xf numFmtId="165" fontId="3" fillId="0" borderId="1" xfId="1" applyNumberFormat="1" applyFont="1" applyBorder="1" applyAlignment="1">
      <alignment horizontal="right" vertical="center" wrapText="1"/>
    </xf>
    <xf numFmtId="14" fontId="3" fillId="0" borderId="1" xfId="1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</cellXfs>
  <cellStyles count="2">
    <cellStyle name="Normal" xfId="0" builtinId="0"/>
    <cellStyle name="Normal 2" xfId="1" xr:uid="{E70D9E21-8700-4397-A1D4-CC739A8895D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8"/>
  <sheetViews>
    <sheetView tabSelected="1" zoomScaleNormal="100" workbookViewId="0">
      <selection activeCell="S1" sqref="S1"/>
    </sheetView>
  </sheetViews>
  <sheetFormatPr defaultRowHeight="14.25" x14ac:dyDescent="0.2"/>
  <cols>
    <col min="1" max="1" width="11.375" customWidth="1"/>
    <col min="4" max="4" width="9.75" style="1" bestFit="1" customWidth="1"/>
    <col min="5" max="5" width="11.625" style="1" customWidth="1"/>
    <col min="6" max="6" width="11.5" style="1" customWidth="1"/>
    <col min="7" max="7" width="10.375" customWidth="1"/>
    <col min="9" max="9" width="17.75" customWidth="1"/>
    <col min="10" max="10" width="14.375" customWidth="1"/>
    <col min="11" max="11" width="15.125" customWidth="1"/>
    <col min="12" max="12" width="14.25" customWidth="1"/>
    <col min="17" max="17" width="9.75" style="1" bestFit="1" customWidth="1"/>
  </cols>
  <sheetData>
    <row r="1" spans="1:18" s="4" customFormat="1" ht="12.95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39" t="s">
        <v>17</v>
      </c>
    </row>
    <row r="2" spans="1:18" ht="50.1" customHeight="1" x14ac:dyDescent="0.2">
      <c r="A2" s="9" t="s">
        <v>128</v>
      </c>
      <c r="B2" s="10"/>
      <c r="C2" s="10"/>
      <c r="D2" s="11">
        <v>45018</v>
      </c>
      <c r="E2" s="12">
        <v>47208</v>
      </c>
      <c r="F2" s="13">
        <v>46478</v>
      </c>
      <c r="G2" s="14" t="s">
        <v>346</v>
      </c>
      <c r="H2" s="15"/>
      <c r="I2" s="16"/>
      <c r="J2" s="17" t="s">
        <v>347</v>
      </c>
      <c r="K2" s="17"/>
      <c r="L2" s="17">
        <v>600000</v>
      </c>
      <c r="M2" s="10"/>
      <c r="N2" s="10"/>
      <c r="O2" s="41" t="s">
        <v>306</v>
      </c>
      <c r="P2" s="10"/>
      <c r="Q2" s="6">
        <v>45018</v>
      </c>
    </row>
    <row r="3" spans="1:18" ht="50.1" customHeight="1" x14ac:dyDescent="0.2">
      <c r="A3" s="9" t="s">
        <v>129</v>
      </c>
      <c r="B3" s="10"/>
      <c r="C3" s="10"/>
      <c r="D3" s="11">
        <v>45474</v>
      </c>
      <c r="E3" s="13">
        <v>47299</v>
      </c>
      <c r="F3" s="13">
        <v>46569</v>
      </c>
      <c r="G3" s="14" t="s">
        <v>346</v>
      </c>
      <c r="H3" s="18"/>
      <c r="I3" s="19"/>
      <c r="J3" s="20">
        <v>240000</v>
      </c>
      <c r="K3" s="20"/>
      <c r="L3" s="20">
        <v>960000</v>
      </c>
      <c r="M3" s="10"/>
      <c r="N3" s="10"/>
      <c r="O3" s="41" t="s">
        <v>307</v>
      </c>
      <c r="P3" s="10"/>
      <c r="Q3" s="6">
        <v>45474</v>
      </c>
    </row>
    <row r="4" spans="1:18" ht="50.1" customHeight="1" x14ac:dyDescent="0.2">
      <c r="A4" s="9" t="s">
        <v>130</v>
      </c>
      <c r="B4" s="10"/>
      <c r="C4" s="10"/>
      <c r="D4" s="11">
        <v>44895</v>
      </c>
      <c r="E4" s="13">
        <v>47085</v>
      </c>
      <c r="F4" s="13">
        <v>46355</v>
      </c>
      <c r="G4" s="14" t="s">
        <v>346</v>
      </c>
      <c r="H4" s="18"/>
      <c r="I4" s="18"/>
      <c r="J4" s="20">
        <v>1000000</v>
      </c>
      <c r="K4" s="21"/>
      <c r="L4" s="21">
        <v>6000000</v>
      </c>
      <c r="M4" s="10"/>
      <c r="N4" s="10"/>
      <c r="O4" s="41" t="s">
        <v>308</v>
      </c>
      <c r="P4" s="10"/>
      <c r="Q4" s="6">
        <v>44895</v>
      </c>
    </row>
    <row r="5" spans="1:18" ht="50.1" customHeight="1" x14ac:dyDescent="0.2">
      <c r="A5" s="22" t="s">
        <v>131</v>
      </c>
      <c r="B5" s="10"/>
      <c r="C5" s="10"/>
      <c r="D5" s="11">
        <v>42646</v>
      </c>
      <c r="E5" s="13">
        <v>47756</v>
      </c>
      <c r="F5" s="13">
        <v>47026</v>
      </c>
      <c r="G5" s="14" t="s">
        <v>346</v>
      </c>
      <c r="H5" s="23"/>
      <c r="I5" s="24"/>
      <c r="J5" s="17">
        <v>10000000</v>
      </c>
      <c r="K5" s="17"/>
      <c r="L5" s="17">
        <v>140000000</v>
      </c>
      <c r="M5" s="10"/>
      <c r="N5" s="10"/>
      <c r="O5" s="41" t="s">
        <v>309</v>
      </c>
      <c r="P5" s="10"/>
      <c r="Q5" s="6">
        <v>42646</v>
      </c>
    </row>
    <row r="6" spans="1:18" ht="50.1" customHeight="1" x14ac:dyDescent="0.2">
      <c r="A6" s="22" t="s">
        <v>338</v>
      </c>
      <c r="B6" s="10"/>
      <c r="C6" s="10"/>
      <c r="D6" s="11">
        <v>46199</v>
      </c>
      <c r="E6" s="13">
        <v>55329</v>
      </c>
      <c r="F6" s="13">
        <v>51314</v>
      </c>
      <c r="G6" s="14" t="s">
        <v>346</v>
      </c>
      <c r="H6" s="23"/>
      <c r="I6" s="24"/>
      <c r="J6" s="17">
        <f>L6/25</f>
        <v>420000</v>
      </c>
      <c r="K6" s="17"/>
      <c r="L6" s="17">
        <v>10500000</v>
      </c>
      <c r="M6" s="10"/>
      <c r="N6" s="10"/>
      <c r="O6" s="41" t="s">
        <v>339</v>
      </c>
      <c r="P6" s="10"/>
      <c r="Q6" s="6">
        <f>D6</f>
        <v>46199</v>
      </c>
    </row>
    <row r="7" spans="1:18" ht="50.1" customHeight="1" x14ac:dyDescent="0.2">
      <c r="A7" s="22" t="s">
        <v>132</v>
      </c>
      <c r="B7" s="10"/>
      <c r="C7" s="10"/>
      <c r="D7" s="11">
        <v>44805</v>
      </c>
      <c r="E7" s="13">
        <v>46265</v>
      </c>
      <c r="F7" s="13">
        <v>45535</v>
      </c>
      <c r="G7" s="14" t="s">
        <v>346</v>
      </c>
      <c r="H7" s="14"/>
      <c r="I7" s="14"/>
      <c r="J7" s="25" t="s">
        <v>348</v>
      </c>
      <c r="K7" s="17"/>
      <c r="L7" s="17">
        <v>160000</v>
      </c>
      <c r="M7" s="10"/>
      <c r="N7" s="10"/>
      <c r="O7" s="41" t="s">
        <v>310</v>
      </c>
      <c r="P7" s="10"/>
      <c r="Q7" s="6">
        <v>44805</v>
      </c>
    </row>
    <row r="8" spans="1:18" ht="50.1" customHeight="1" x14ac:dyDescent="0.2">
      <c r="A8" s="22" t="s">
        <v>133</v>
      </c>
      <c r="B8" s="10"/>
      <c r="C8" s="10"/>
      <c r="D8" s="11">
        <v>45191</v>
      </c>
      <c r="E8" s="13">
        <v>47746</v>
      </c>
      <c r="F8" s="13">
        <v>47016</v>
      </c>
      <c r="G8" s="14" t="s">
        <v>346</v>
      </c>
      <c r="H8" s="26"/>
      <c r="I8" s="19"/>
      <c r="J8" s="27">
        <v>2500</v>
      </c>
      <c r="K8" s="27"/>
      <c r="L8" s="27">
        <v>17500</v>
      </c>
      <c r="M8" s="10"/>
      <c r="N8" s="10"/>
      <c r="O8" s="41" t="s">
        <v>311</v>
      </c>
      <c r="P8" s="10"/>
      <c r="Q8" s="6">
        <v>45191</v>
      </c>
    </row>
    <row r="9" spans="1:18" ht="50.1" customHeight="1" x14ac:dyDescent="0.2">
      <c r="A9" s="28" t="s">
        <v>134</v>
      </c>
      <c r="B9" s="10"/>
      <c r="C9" s="10"/>
      <c r="D9" s="11">
        <v>45934</v>
      </c>
      <c r="E9" s="13">
        <v>47029</v>
      </c>
      <c r="F9" s="13">
        <v>46299</v>
      </c>
      <c r="G9" s="14" t="s">
        <v>346</v>
      </c>
      <c r="H9" s="14"/>
      <c r="I9" s="18"/>
      <c r="J9" s="27">
        <v>2000</v>
      </c>
      <c r="K9" s="27"/>
      <c r="L9" s="27">
        <v>6000</v>
      </c>
      <c r="M9" s="10"/>
      <c r="N9" s="10"/>
      <c r="O9" s="41" t="s">
        <v>312</v>
      </c>
      <c r="P9" s="10"/>
      <c r="Q9" s="6">
        <v>45934</v>
      </c>
    </row>
    <row r="10" spans="1:18" ht="50.1" customHeight="1" x14ac:dyDescent="0.2">
      <c r="A10" s="22" t="s">
        <v>349</v>
      </c>
      <c r="B10" s="10"/>
      <c r="C10" s="10"/>
      <c r="D10" s="11">
        <v>45868.544999999998</v>
      </c>
      <c r="E10" s="13">
        <v>46477</v>
      </c>
      <c r="F10" s="13">
        <v>46112</v>
      </c>
      <c r="G10" s="14" t="s">
        <v>346</v>
      </c>
      <c r="H10" s="14"/>
      <c r="I10" s="14"/>
      <c r="J10" s="27">
        <f>L10/1.667</f>
        <v>41991.601679664069</v>
      </c>
      <c r="K10" s="27"/>
      <c r="L10" s="27">
        <v>70000</v>
      </c>
      <c r="M10" s="10"/>
      <c r="N10" s="10"/>
      <c r="O10" s="41" t="s">
        <v>313</v>
      </c>
      <c r="P10" s="10"/>
      <c r="Q10" s="6">
        <v>45868.544999999998</v>
      </c>
    </row>
    <row r="11" spans="1:18" ht="50.1" customHeight="1" x14ac:dyDescent="0.2">
      <c r="A11" s="29" t="s">
        <v>135</v>
      </c>
      <c r="B11" s="10"/>
      <c r="C11" s="10"/>
      <c r="D11" s="11">
        <v>45747</v>
      </c>
      <c r="E11" s="13">
        <v>46477</v>
      </c>
      <c r="F11" s="13">
        <v>46112</v>
      </c>
      <c r="G11" s="14" t="s">
        <v>346</v>
      </c>
      <c r="H11" s="14"/>
      <c r="I11" s="14"/>
      <c r="J11" s="30">
        <v>5000</v>
      </c>
      <c r="K11" s="30"/>
      <c r="L11" s="30">
        <v>10000</v>
      </c>
      <c r="M11" s="10"/>
      <c r="N11" s="10"/>
      <c r="O11" s="42" t="s">
        <v>313</v>
      </c>
      <c r="P11" s="10"/>
      <c r="Q11" s="6">
        <v>45747</v>
      </c>
    </row>
    <row r="12" spans="1:18" ht="50.1" customHeight="1" x14ac:dyDescent="0.2">
      <c r="A12" s="22" t="s">
        <v>136</v>
      </c>
      <c r="B12" s="10"/>
      <c r="C12" s="10"/>
      <c r="D12" s="11">
        <v>45747</v>
      </c>
      <c r="E12" s="13">
        <v>46477</v>
      </c>
      <c r="F12" s="13">
        <v>46112</v>
      </c>
      <c r="G12" s="14" t="s">
        <v>346</v>
      </c>
      <c r="H12" s="14"/>
      <c r="I12" s="14"/>
      <c r="J12" s="27">
        <v>47265</v>
      </c>
      <c r="K12" s="27"/>
      <c r="L12" s="27">
        <v>108163</v>
      </c>
      <c r="M12" s="10"/>
      <c r="N12" s="10"/>
      <c r="O12" s="41" t="s">
        <v>313</v>
      </c>
      <c r="P12" s="10"/>
      <c r="Q12" s="6">
        <v>45747</v>
      </c>
    </row>
    <row r="13" spans="1:18" ht="50.1" customHeight="1" x14ac:dyDescent="0.2">
      <c r="A13" s="31" t="s">
        <v>137</v>
      </c>
      <c r="B13" s="10"/>
      <c r="C13" s="10"/>
      <c r="D13" s="11">
        <v>45747</v>
      </c>
      <c r="E13" s="13">
        <v>46477</v>
      </c>
      <c r="F13" s="13">
        <v>46112</v>
      </c>
      <c r="G13" s="14" t="s">
        <v>346</v>
      </c>
      <c r="H13" s="14"/>
      <c r="I13" s="14"/>
      <c r="J13" s="27">
        <v>24000</v>
      </c>
      <c r="K13" s="27"/>
      <c r="L13" s="27">
        <v>48000</v>
      </c>
      <c r="M13" s="10"/>
      <c r="N13" s="10"/>
      <c r="O13" s="41" t="s">
        <v>314</v>
      </c>
      <c r="P13" s="10"/>
      <c r="Q13" s="6">
        <v>45747</v>
      </c>
    </row>
    <row r="14" spans="1:18" ht="50.1" customHeight="1" x14ac:dyDescent="0.2">
      <c r="A14" s="9" t="s">
        <v>138</v>
      </c>
      <c r="B14" s="10"/>
      <c r="C14" s="10"/>
      <c r="D14" s="11">
        <v>46113</v>
      </c>
      <c r="E14" s="37" t="s">
        <v>301</v>
      </c>
      <c r="F14" s="13">
        <v>46203</v>
      </c>
      <c r="G14" s="14" t="s">
        <v>346</v>
      </c>
      <c r="H14" s="33"/>
      <c r="I14" s="14"/>
      <c r="J14" s="17">
        <v>66300</v>
      </c>
      <c r="K14" s="17"/>
      <c r="L14" s="17">
        <v>66300</v>
      </c>
      <c r="M14" s="10"/>
      <c r="N14" s="10"/>
      <c r="O14" s="36" t="s">
        <v>353</v>
      </c>
      <c r="P14" s="10"/>
      <c r="Q14" s="6" t="str">
        <f>E14</f>
        <v>31/03/2027</v>
      </c>
    </row>
    <row r="15" spans="1:18" ht="50.1" customHeight="1" x14ac:dyDescent="0.2">
      <c r="A15" s="9" t="s">
        <v>139</v>
      </c>
      <c r="B15" s="10"/>
      <c r="C15" s="10"/>
      <c r="D15" s="11">
        <v>46113</v>
      </c>
      <c r="E15" s="37" t="s">
        <v>302</v>
      </c>
      <c r="F15" s="13">
        <v>46203</v>
      </c>
      <c r="G15" s="14" t="s">
        <v>346</v>
      </c>
      <c r="H15" s="33"/>
      <c r="I15" s="14"/>
      <c r="J15" s="17">
        <v>10000</v>
      </c>
      <c r="K15" s="17"/>
      <c r="L15" s="17">
        <v>10000</v>
      </c>
      <c r="M15" s="10"/>
      <c r="N15" s="10"/>
      <c r="O15" s="36" t="s">
        <v>315</v>
      </c>
      <c r="P15" s="10"/>
      <c r="Q15" s="6" t="str">
        <f>E15</f>
        <v>31/3/27</v>
      </c>
    </row>
    <row r="16" spans="1:18" ht="50.1" customHeight="1" x14ac:dyDescent="0.2">
      <c r="A16" s="9" t="s">
        <v>140</v>
      </c>
      <c r="B16" s="10"/>
      <c r="C16" s="10"/>
      <c r="D16" s="11">
        <v>45413</v>
      </c>
      <c r="E16" s="32">
        <v>47238</v>
      </c>
      <c r="F16" s="13">
        <v>46873</v>
      </c>
      <c r="G16" s="14" t="s">
        <v>346</v>
      </c>
      <c r="H16" s="33"/>
      <c r="I16" s="14"/>
      <c r="J16" s="17">
        <v>38673</v>
      </c>
      <c r="K16" s="17"/>
      <c r="L16" s="17">
        <v>193365</v>
      </c>
      <c r="M16" s="10"/>
      <c r="N16" s="10"/>
      <c r="O16" s="36" t="s">
        <v>316</v>
      </c>
      <c r="P16" s="10"/>
      <c r="Q16" s="6">
        <v>45413</v>
      </c>
    </row>
    <row r="17" spans="1:17" ht="50.1" customHeight="1" x14ac:dyDescent="0.2">
      <c r="A17" s="9" t="s">
        <v>141</v>
      </c>
      <c r="B17" s="10"/>
      <c r="C17" s="10"/>
      <c r="D17" s="11">
        <v>45201</v>
      </c>
      <c r="E17" s="32">
        <v>47026</v>
      </c>
      <c r="F17" s="13">
        <v>46296</v>
      </c>
      <c r="G17" s="14" t="s">
        <v>346</v>
      </c>
      <c r="H17" s="33"/>
      <c r="I17" s="14"/>
      <c r="J17" s="17">
        <v>45454.75</v>
      </c>
      <c r="K17" s="17"/>
      <c r="L17" s="17">
        <v>227273.75</v>
      </c>
      <c r="M17" s="10"/>
      <c r="N17" s="10"/>
      <c r="O17" s="41" t="s">
        <v>317</v>
      </c>
      <c r="P17" s="10"/>
      <c r="Q17" s="6">
        <v>45201</v>
      </c>
    </row>
    <row r="18" spans="1:17" ht="50.1" customHeight="1" x14ac:dyDescent="0.2">
      <c r="A18" s="9" t="s">
        <v>142</v>
      </c>
      <c r="B18" s="10"/>
      <c r="C18" s="10"/>
      <c r="D18" s="11">
        <v>45201</v>
      </c>
      <c r="E18" s="32">
        <v>47026</v>
      </c>
      <c r="F18" s="13">
        <v>46296</v>
      </c>
      <c r="G18" s="14" t="s">
        <v>346</v>
      </c>
      <c r="H18" s="33"/>
      <c r="I18" s="14"/>
      <c r="J18" s="17">
        <v>65091.7</v>
      </c>
      <c r="K18" s="17"/>
      <c r="L18" s="17">
        <v>325458.5</v>
      </c>
      <c r="M18" s="10"/>
      <c r="N18" s="10"/>
      <c r="O18" s="41" t="s">
        <v>318</v>
      </c>
      <c r="P18" s="10"/>
      <c r="Q18" s="6">
        <v>45201</v>
      </c>
    </row>
    <row r="19" spans="1:17" ht="50.1" customHeight="1" x14ac:dyDescent="0.2">
      <c r="A19" s="9" t="s">
        <v>143</v>
      </c>
      <c r="B19" s="10"/>
      <c r="C19" s="10"/>
      <c r="D19" s="11">
        <v>46113</v>
      </c>
      <c r="E19" s="32">
        <v>46477</v>
      </c>
      <c r="F19" s="13">
        <v>46203</v>
      </c>
      <c r="G19" s="14" t="s">
        <v>346</v>
      </c>
      <c r="H19" s="33"/>
      <c r="I19" s="14"/>
      <c r="J19" s="17">
        <v>1455000</v>
      </c>
      <c r="K19" s="17"/>
      <c r="L19" s="17">
        <v>1455000</v>
      </c>
      <c r="M19" s="10"/>
      <c r="N19" s="10"/>
      <c r="O19" s="41" t="s">
        <v>319</v>
      </c>
      <c r="P19" s="10"/>
      <c r="Q19" s="6">
        <f>D19</f>
        <v>46113</v>
      </c>
    </row>
    <row r="20" spans="1:17" ht="50.1" customHeight="1" x14ac:dyDescent="0.2">
      <c r="A20" s="9" t="s">
        <v>144</v>
      </c>
      <c r="B20" s="10"/>
      <c r="C20" s="10"/>
      <c r="D20" s="11">
        <v>45751</v>
      </c>
      <c r="E20" s="32">
        <v>49401</v>
      </c>
      <c r="F20" s="13">
        <v>48671</v>
      </c>
      <c r="G20" s="14" t="s">
        <v>346</v>
      </c>
      <c r="H20" s="14"/>
      <c r="I20" s="14"/>
      <c r="J20" s="17">
        <f>L20/10</f>
        <v>1000000</v>
      </c>
      <c r="K20" s="17"/>
      <c r="L20" s="17">
        <v>10000000</v>
      </c>
      <c r="M20" s="10"/>
      <c r="N20" s="10"/>
      <c r="O20" s="36" t="s">
        <v>320</v>
      </c>
      <c r="P20" s="10"/>
      <c r="Q20" s="6">
        <v>45751</v>
      </c>
    </row>
    <row r="21" spans="1:17" ht="50.1" customHeight="1" x14ac:dyDescent="0.2">
      <c r="A21" s="9" t="s">
        <v>145</v>
      </c>
      <c r="B21" s="10"/>
      <c r="C21" s="10"/>
      <c r="D21" s="11">
        <v>46113</v>
      </c>
      <c r="E21" s="32">
        <v>46477</v>
      </c>
      <c r="F21" s="13">
        <v>46203</v>
      </c>
      <c r="G21" s="14" t="s">
        <v>346</v>
      </c>
      <c r="H21" s="14"/>
      <c r="I21" s="14"/>
      <c r="J21" s="17">
        <v>1150000</v>
      </c>
      <c r="K21" s="17"/>
      <c r="L21" s="17">
        <v>1150000</v>
      </c>
      <c r="M21" s="10"/>
      <c r="N21" s="10"/>
      <c r="O21" s="36" t="s">
        <v>321</v>
      </c>
      <c r="P21" s="10"/>
      <c r="Q21" s="6">
        <f>D19</f>
        <v>46113</v>
      </c>
    </row>
    <row r="22" spans="1:17" ht="50.1" customHeight="1" x14ac:dyDescent="0.2">
      <c r="A22" s="9" t="s">
        <v>146</v>
      </c>
      <c r="B22" s="10"/>
      <c r="C22" s="10"/>
      <c r="D22" s="11">
        <v>45231</v>
      </c>
      <c r="E22" s="13">
        <v>47056</v>
      </c>
      <c r="F22" s="13">
        <v>46326</v>
      </c>
      <c r="G22" s="14" t="s">
        <v>346</v>
      </c>
      <c r="H22" s="18"/>
      <c r="I22" s="14"/>
      <c r="J22" s="17">
        <f>L22/5</f>
        <v>673000</v>
      </c>
      <c r="K22" s="17"/>
      <c r="L22" s="17">
        <v>3365000</v>
      </c>
      <c r="M22" s="10"/>
      <c r="N22" s="10"/>
      <c r="O22" s="41" t="s">
        <v>322</v>
      </c>
      <c r="P22" s="10"/>
      <c r="Q22" s="6">
        <v>45231</v>
      </c>
    </row>
    <row r="23" spans="1:17" ht="50.1" customHeight="1" x14ac:dyDescent="0.2">
      <c r="A23" s="9" t="s">
        <v>147</v>
      </c>
      <c r="B23" s="10"/>
      <c r="C23" s="10"/>
      <c r="D23" s="11">
        <v>45931</v>
      </c>
      <c r="E23" s="13">
        <v>46843</v>
      </c>
      <c r="F23" s="13">
        <v>46296</v>
      </c>
      <c r="G23" s="14" t="s">
        <v>346</v>
      </c>
      <c r="H23" s="18"/>
      <c r="I23" s="14"/>
      <c r="J23" s="17">
        <v>20000</v>
      </c>
      <c r="K23" s="17"/>
      <c r="L23" s="17">
        <v>50000</v>
      </c>
      <c r="M23" s="10"/>
      <c r="N23" s="10"/>
      <c r="O23" s="41" t="s">
        <v>323</v>
      </c>
      <c r="P23" s="10"/>
      <c r="Q23" s="6">
        <f>D23</f>
        <v>45931</v>
      </c>
    </row>
    <row r="24" spans="1:17" ht="50.1" customHeight="1" x14ac:dyDescent="0.2">
      <c r="A24" s="9" t="s">
        <v>148</v>
      </c>
      <c r="B24" s="10"/>
      <c r="C24" s="10"/>
      <c r="D24" s="11">
        <v>45323</v>
      </c>
      <c r="E24" s="11">
        <v>46418</v>
      </c>
      <c r="F24" s="13">
        <v>45688</v>
      </c>
      <c r="G24" s="14" t="s">
        <v>346</v>
      </c>
      <c r="H24" s="14"/>
      <c r="I24" s="14"/>
      <c r="J24" s="17">
        <v>20000</v>
      </c>
      <c r="K24" s="17"/>
      <c r="L24" s="17">
        <v>60000</v>
      </c>
      <c r="M24" s="6"/>
      <c r="N24" s="10"/>
      <c r="O24" s="41" t="s">
        <v>324</v>
      </c>
      <c r="P24" s="10"/>
      <c r="Q24" s="6">
        <v>45323</v>
      </c>
    </row>
    <row r="25" spans="1:17" ht="50.1" customHeight="1" x14ac:dyDescent="0.2">
      <c r="A25" s="9" t="s">
        <v>149</v>
      </c>
      <c r="B25" s="10"/>
      <c r="C25" s="10"/>
      <c r="D25" s="11">
        <v>45748</v>
      </c>
      <c r="E25" s="11">
        <v>47208</v>
      </c>
      <c r="F25" s="13">
        <v>46478</v>
      </c>
      <c r="G25" s="14" t="s">
        <v>346</v>
      </c>
      <c r="H25" s="14"/>
      <c r="I25" s="14"/>
      <c r="J25" s="17">
        <v>30000</v>
      </c>
      <c r="K25" s="17"/>
      <c r="L25" s="17">
        <v>120000</v>
      </c>
      <c r="M25" s="6"/>
      <c r="N25" s="10"/>
      <c r="O25" s="41" t="s">
        <v>325</v>
      </c>
      <c r="P25" s="10"/>
      <c r="Q25" s="6">
        <f>D25</f>
        <v>45748</v>
      </c>
    </row>
    <row r="26" spans="1:17" ht="50.1" customHeight="1" x14ac:dyDescent="0.2">
      <c r="A26" s="9" t="s">
        <v>150</v>
      </c>
      <c r="B26" s="10"/>
      <c r="C26" s="10"/>
      <c r="D26" s="11">
        <v>45292</v>
      </c>
      <c r="E26" s="11">
        <v>46387</v>
      </c>
      <c r="F26" s="13">
        <v>45658</v>
      </c>
      <c r="G26" s="14" t="s">
        <v>346</v>
      </c>
      <c r="H26" s="14"/>
      <c r="I26" s="14"/>
      <c r="J26" s="17">
        <v>50000</v>
      </c>
      <c r="K26" s="17"/>
      <c r="L26" s="17">
        <v>150000</v>
      </c>
      <c r="M26" s="6"/>
      <c r="N26" s="10"/>
      <c r="O26" s="41" t="s">
        <v>325</v>
      </c>
      <c r="P26" s="10"/>
      <c r="Q26" s="6">
        <f>D26</f>
        <v>45292</v>
      </c>
    </row>
    <row r="27" spans="1:17" ht="50.1" customHeight="1" x14ac:dyDescent="0.2">
      <c r="A27" s="9" t="s">
        <v>151</v>
      </c>
      <c r="B27" s="10"/>
      <c r="C27" s="10"/>
      <c r="D27" s="11">
        <v>46056</v>
      </c>
      <c r="E27" s="13">
        <v>46786</v>
      </c>
      <c r="F27" s="13">
        <v>46421</v>
      </c>
      <c r="G27" s="14" t="s">
        <v>346</v>
      </c>
      <c r="H27" s="14"/>
      <c r="I27" s="14"/>
      <c r="J27" s="17" t="s">
        <v>350</v>
      </c>
      <c r="K27" s="17"/>
      <c r="L27" s="17">
        <v>29170</v>
      </c>
      <c r="M27" s="10"/>
      <c r="N27" s="10"/>
      <c r="O27" s="41" t="s">
        <v>326</v>
      </c>
      <c r="P27" s="10"/>
      <c r="Q27" s="6">
        <v>46056</v>
      </c>
    </row>
    <row r="28" spans="1:17" ht="50.1" customHeight="1" x14ac:dyDescent="0.2">
      <c r="A28" s="9" t="s">
        <v>152</v>
      </c>
      <c r="B28" s="10"/>
      <c r="C28" s="10"/>
      <c r="D28" s="11">
        <v>45627</v>
      </c>
      <c r="E28" s="13">
        <v>46722</v>
      </c>
      <c r="F28" s="13">
        <v>45992</v>
      </c>
      <c r="G28" s="14" t="s">
        <v>346</v>
      </c>
      <c r="H28" s="18"/>
      <c r="I28" s="14"/>
      <c r="J28" s="17">
        <v>10000</v>
      </c>
      <c r="K28" s="17"/>
      <c r="L28" s="17">
        <v>30000</v>
      </c>
      <c r="M28" s="10"/>
      <c r="N28" s="10"/>
      <c r="O28" s="41" t="s">
        <v>327</v>
      </c>
      <c r="P28" s="10"/>
      <c r="Q28" s="6">
        <v>45627</v>
      </c>
    </row>
    <row r="29" spans="1:17" ht="50.1" customHeight="1" x14ac:dyDescent="0.2">
      <c r="A29" s="9" t="s">
        <v>153</v>
      </c>
      <c r="B29" s="10"/>
      <c r="C29" s="10"/>
      <c r="D29" s="11">
        <v>45963.25</v>
      </c>
      <c r="E29" s="13">
        <v>46237</v>
      </c>
      <c r="F29" s="13">
        <v>46054.5</v>
      </c>
      <c r="G29" s="14" t="s">
        <v>346</v>
      </c>
      <c r="H29" s="14"/>
      <c r="I29" s="14"/>
      <c r="J29" s="17">
        <f>L29*0.75</f>
        <v>37500</v>
      </c>
      <c r="K29" s="17"/>
      <c r="L29" s="17">
        <v>50000</v>
      </c>
      <c r="M29" s="10"/>
      <c r="N29" s="10"/>
      <c r="O29" s="41" t="s">
        <v>328</v>
      </c>
      <c r="P29" s="10"/>
      <c r="Q29" s="6">
        <v>45963.25</v>
      </c>
    </row>
    <row r="30" spans="1:17" ht="50.1" customHeight="1" x14ac:dyDescent="0.2">
      <c r="A30" s="31" t="s">
        <v>154</v>
      </c>
      <c r="B30" s="10"/>
      <c r="C30" s="10"/>
      <c r="D30" s="11">
        <v>44548</v>
      </c>
      <c r="E30" s="13">
        <v>46373</v>
      </c>
      <c r="F30" s="13">
        <v>45643</v>
      </c>
      <c r="G30" s="14" t="s">
        <v>346</v>
      </c>
      <c r="H30" s="15"/>
      <c r="I30" s="15"/>
      <c r="J30" s="34">
        <v>324400</v>
      </c>
      <c r="K30" s="35"/>
      <c r="L30" s="35" t="s">
        <v>351</v>
      </c>
      <c r="M30" s="10"/>
      <c r="N30" s="10"/>
      <c r="O30" s="43" t="s">
        <v>329</v>
      </c>
      <c r="P30" s="10"/>
      <c r="Q30" s="6">
        <v>44548</v>
      </c>
    </row>
    <row r="31" spans="1:17" ht="50.1" customHeight="1" x14ac:dyDescent="0.2">
      <c r="A31" s="9" t="s">
        <v>155</v>
      </c>
      <c r="B31" s="10"/>
      <c r="C31" s="10"/>
      <c r="D31" s="11">
        <f>E31-(7.6*365)</f>
        <v>44856</v>
      </c>
      <c r="E31" s="13">
        <v>47630</v>
      </c>
      <c r="F31" s="13">
        <f>E31-(2*365)</f>
        <v>46900</v>
      </c>
      <c r="G31" s="14" t="s">
        <v>346</v>
      </c>
      <c r="H31" s="18"/>
      <c r="I31" s="14"/>
      <c r="J31" s="17">
        <v>62400</v>
      </c>
      <c r="K31" s="17"/>
      <c r="L31" s="17">
        <v>474240</v>
      </c>
      <c r="M31" s="10"/>
      <c r="N31" s="10"/>
      <c r="O31" s="41" t="s">
        <v>218</v>
      </c>
      <c r="P31" s="10"/>
      <c r="Q31" s="6">
        <v>44856</v>
      </c>
    </row>
    <row r="32" spans="1:17" ht="50.1" customHeight="1" x14ac:dyDescent="0.2">
      <c r="A32" s="9" t="s">
        <v>156</v>
      </c>
      <c r="B32" s="10"/>
      <c r="C32" s="10"/>
      <c r="D32" s="11">
        <v>44968</v>
      </c>
      <c r="E32" s="13">
        <v>46793</v>
      </c>
      <c r="F32" s="13">
        <v>45699</v>
      </c>
      <c r="G32" s="14" t="s">
        <v>346</v>
      </c>
      <c r="H32" s="18"/>
      <c r="I32" s="14"/>
      <c r="J32" s="17" t="s">
        <v>355</v>
      </c>
      <c r="K32" s="17"/>
      <c r="L32" s="17">
        <v>30000</v>
      </c>
      <c r="M32" s="10"/>
      <c r="N32" s="10"/>
      <c r="O32" s="41" t="s">
        <v>182</v>
      </c>
      <c r="P32" s="10"/>
      <c r="Q32" s="6">
        <f>D32</f>
        <v>44968</v>
      </c>
    </row>
    <row r="33" spans="1:17" ht="50.1" customHeight="1" x14ac:dyDescent="0.2">
      <c r="A33" s="9" t="s">
        <v>157</v>
      </c>
      <c r="B33" s="10"/>
      <c r="C33" s="10"/>
      <c r="D33" s="11">
        <v>44968</v>
      </c>
      <c r="E33" s="13">
        <v>46793</v>
      </c>
      <c r="F33" s="13">
        <v>45699</v>
      </c>
      <c r="G33" s="14" t="s">
        <v>346</v>
      </c>
      <c r="H33" s="18"/>
      <c r="I33" s="14"/>
      <c r="J33" s="17" t="s">
        <v>355</v>
      </c>
      <c r="K33" s="17"/>
      <c r="L33" s="17">
        <v>30000</v>
      </c>
      <c r="M33" s="10"/>
      <c r="N33" s="10"/>
      <c r="O33" s="41" t="s">
        <v>182</v>
      </c>
      <c r="P33" s="10"/>
      <c r="Q33" s="6">
        <f t="shared" ref="Q33:Q34" si="0">D33</f>
        <v>44968</v>
      </c>
    </row>
    <row r="34" spans="1:17" ht="50.1" customHeight="1" x14ac:dyDescent="0.2">
      <c r="A34" s="9" t="s">
        <v>158</v>
      </c>
      <c r="B34" s="10"/>
      <c r="C34" s="10"/>
      <c r="D34" s="11">
        <v>46169</v>
      </c>
      <c r="E34" s="38" t="s">
        <v>303</v>
      </c>
      <c r="F34" s="13">
        <v>46534</v>
      </c>
      <c r="G34" s="14" t="s">
        <v>346</v>
      </c>
      <c r="H34" s="18"/>
      <c r="I34" s="14"/>
      <c r="J34" s="17">
        <v>50000</v>
      </c>
      <c r="K34" s="17"/>
      <c r="L34" s="17">
        <v>100000</v>
      </c>
      <c r="M34" s="10"/>
      <c r="N34" s="10"/>
      <c r="O34" s="41" t="s">
        <v>330</v>
      </c>
      <c r="P34" s="10"/>
      <c r="Q34" s="6">
        <f t="shared" si="0"/>
        <v>46169</v>
      </c>
    </row>
    <row r="35" spans="1:17" ht="50.1" customHeight="1" x14ac:dyDescent="0.2">
      <c r="A35" s="9" t="s">
        <v>159</v>
      </c>
      <c r="B35" s="10"/>
      <c r="C35" s="10"/>
      <c r="D35" s="11">
        <v>46143</v>
      </c>
      <c r="E35" s="13">
        <v>47968</v>
      </c>
      <c r="F35" s="13">
        <v>46874</v>
      </c>
      <c r="G35" s="14" t="s">
        <v>346</v>
      </c>
      <c r="H35" s="18"/>
      <c r="I35" s="14"/>
      <c r="J35" s="40" t="s">
        <v>354</v>
      </c>
      <c r="K35" s="17"/>
      <c r="L35" s="17">
        <f>J35*5</f>
        <v>975000</v>
      </c>
      <c r="M35" s="10"/>
      <c r="N35" s="10"/>
      <c r="O35" s="41" t="s">
        <v>331</v>
      </c>
      <c r="P35" s="10"/>
      <c r="Q35" s="6">
        <f>D35</f>
        <v>46143</v>
      </c>
    </row>
    <row r="36" spans="1:17" ht="50.1" customHeight="1" x14ac:dyDescent="0.2">
      <c r="A36" s="9" t="s">
        <v>160</v>
      </c>
      <c r="B36" s="10"/>
      <c r="C36" s="10"/>
      <c r="D36" s="11">
        <v>45382</v>
      </c>
      <c r="E36" s="13">
        <v>46477</v>
      </c>
      <c r="F36" s="13">
        <v>45747</v>
      </c>
      <c r="G36" s="14" t="s">
        <v>346</v>
      </c>
      <c r="H36" s="18"/>
      <c r="I36" s="14"/>
      <c r="J36" s="20">
        <v>110000</v>
      </c>
      <c r="K36" s="20"/>
      <c r="L36" s="20">
        <v>330000</v>
      </c>
      <c r="M36" s="10"/>
      <c r="N36" s="10"/>
      <c r="O36" s="41" t="s">
        <v>332</v>
      </c>
      <c r="P36" s="10"/>
      <c r="Q36" s="6">
        <v>45382</v>
      </c>
    </row>
    <row r="37" spans="1:17" ht="50.1" customHeight="1" x14ac:dyDescent="0.2">
      <c r="A37" s="9" t="s">
        <v>161</v>
      </c>
      <c r="B37" s="10"/>
      <c r="C37" s="10"/>
      <c r="D37" s="11">
        <v>45382</v>
      </c>
      <c r="E37" s="13">
        <v>46477</v>
      </c>
      <c r="F37" s="13">
        <v>46112</v>
      </c>
      <c r="G37" s="14" t="s">
        <v>352</v>
      </c>
      <c r="H37" s="18" t="s">
        <v>410</v>
      </c>
      <c r="I37" s="14"/>
      <c r="J37" s="20">
        <v>290000</v>
      </c>
      <c r="K37" s="20"/>
      <c r="L37" s="20">
        <v>870000</v>
      </c>
      <c r="M37" s="10"/>
      <c r="N37" s="10"/>
      <c r="O37" s="41" t="s">
        <v>333</v>
      </c>
      <c r="P37" s="10"/>
      <c r="Q37" s="6">
        <v>45382</v>
      </c>
    </row>
    <row r="38" spans="1:17" ht="50.1" customHeight="1" x14ac:dyDescent="0.2">
      <c r="A38" s="9" t="s">
        <v>162</v>
      </c>
      <c r="B38" s="10"/>
      <c r="C38" s="10"/>
      <c r="D38" s="11">
        <v>45297</v>
      </c>
      <c r="E38" s="13">
        <v>47852</v>
      </c>
      <c r="F38" s="13">
        <v>47122</v>
      </c>
      <c r="G38" s="14" t="s">
        <v>346</v>
      </c>
      <c r="H38" s="18"/>
      <c r="I38" s="14"/>
      <c r="J38" s="20">
        <v>1681318.68727923</v>
      </c>
      <c r="K38" s="20"/>
      <c r="L38" s="20">
        <v>11769230.810954601</v>
      </c>
      <c r="M38" s="10"/>
      <c r="N38" s="10"/>
      <c r="O38" s="41" t="s">
        <v>334</v>
      </c>
      <c r="P38" s="10"/>
      <c r="Q38" s="6">
        <v>45297</v>
      </c>
    </row>
    <row r="39" spans="1:17" ht="50.1" customHeight="1" x14ac:dyDescent="0.2">
      <c r="A39" s="9" t="s">
        <v>163</v>
      </c>
      <c r="B39" s="10"/>
      <c r="C39" s="10"/>
      <c r="D39" s="11">
        <v>45870</v>
      </c>
      <c r="E39" s="13">
        <v>46234</v>
      </c>
      <c r="F39" s="13">
        <v>46053</v>
      </c>
      <c r="G39" s="14" t="s">
        <v>346</v>
      </c>
      <c r="H39" s="18"/>
      <c r="I39" s="14"/>
      <c r="J39" s="20">
        <v>35000</v>
      </c>
      <c r="K39" s="20"/>
      <c r="L39" s="20">
        <v>35000</v>
      </c>
      <c r="M39" s="10"/>
      <c r="N39" s="10"/>
      <c r="O39" s="41" t="s">
        <v>335</v>
      </c>
      <c r="P39" s="10"/>
      <c r="Q39" s="6">
        <f>D39</f>
        <v>45870</v>
      </c>
    </row>
    <row r="40" spans="1:17" ht="50.1" customHeight="1" x14ac:dyDescent="0.2">
      <c r="A40" s="9" t="s">
        <v>164</v>
      </c>
      <c r="B40" s="10"/>
      <c r="C40" s="10"/>
      <c r="D40" s="11">
        <v>46143</v>
      </c>
      <c r="E40" s="38" t="s">
        <v>304</v>
      </c>
      <c r="F40" s="13">
        <v>47239</v>
      </c>
      <c r="G40" s="14" t="s">
        <v>346</v>
      </c>
      <c r="H40" s="18"/>
      <c r="I40" s="14"/>
      <c r="J40" s="20">
        <v>150000</v>
      </c>
      <c r="K40" s="20"/>
      <c r="L40" s="20">
        <v>750000</v>
      </c>
      <c r="M40" s="10"/>
      <c r="N40" s="10"/>
      <c r="O40" s="41" t="s">
        <v>331</v>
      </c>
      <c r="P40" s="10"/>
      <c r="Q40" s="6">
        <f>D40</f>
        <v>46143</v>
      </c>
    </row>
    <row r="41" spans="1:17" ht="50.1" customHeight="1" x14ac:dyDescent="0.2">
      <c r="A41" s="9" t="s">
        <v>165</v>
      </c>
      <c r="B41" s="10"/>
      <c r="C41" s="10"/>
      <c r="D41" s="11">
        <v>46204</v>
      </c>
      <c r="E41" s="38" t="s">
        <v>305</v>
      </c>
      <c r="F41" s="13">
        <v>47665</v>
      </c>
      <c r="G41" s="14" t="s">
        <v>346</v>
      </c>
      <c r="H41" s="18"/>
      <c r="I41" s="14"/>
      <c r="J41" s="20">
        <v>2677001.71</v>
      </c>
      <c r="K41" s="20"/>
      <c r="L41" s="20">
        <f>J41*7</f>
        <v>18739011.969999999</v>
      </c>
      <c r="M41" s="10"/>
      <c r="N41" s="10"/>
      <c r="O41" s="41" t="s">
        <v>334</v>
      </c>
      <c r="P41" s="10"/>
      <c r="Q41" s="6">
        <f>D41</f>
        <v>46204</v>
      </c>
    </row>
    <row r="42" spans="1:17" ht="50.1" customHeight="1" x14ac:dyDescent="0.2">
      <c r="A42" s="9" t="s">
        <v>166</v>
      </c>
      <c r="B42" s="10"/>
      <c r="C42" s="10"/>
      <c r="D42" s="11">
        <v>46054</v>
      </c>
      <c r="E42" s="38">
        <v>46418</v>
      </c>
      <c r="F42" s="13">
        <v>46234</v>
      </c>
      <c r="G42" s="14" t="s">
        <v>346</v>
      </c>
      <c r="H42" s="18"/>
      <c r="I42" s="14"/>
      <c r="J42" s="20">
        <v>2600</v>
      </c>
      <c r="K42" s="20"/>
      <c r="L42" s="20">
        <v>2600</v>
      </c>
      <c r="M42" s="10"/>
      <c r="N42" s="10"/>
      <c r="O42" s="41" t="s">
        <v>336</v>
      </c>
      <c r="P42" s="10"/>
      <c r="Q42" s="6">
        <f>D42</f>
        <v>46054</v>
      </c>
    </row>
    <row r="43" spans="1:17" ht="50.1" customHeight="1" x14ac:dyDescent="0.2">
      <c r="A43" s="9" t="s">
        <v>167</v>
      </c>
      <c r="B43" s="10"/>
      <c r="C43" s="10"/>
      <c r="D43" s="11">
        <v>44562</v>
      </c>
      <c r="E43" s="38">
        <v>46387</v>
      </c>
      <c r="F43" s="13">
        <v>45658</v>
      </c>
      <c r="G43" s="14" t="s">
        <v>346</v>
      </c>
      <c r="H43" s="18"/>
      <c r="I43" s="14"/>
      <c r="J43" s="20">
        <v>3000</v>
      </c>
      <c r="K43" s="20"/>
      <c r="L43" s="20">
        <v>15000</v>
      </c>
      <c r="M43" s="10"/>
      <c r="N43" s="10"/>
      <c r="O43" s="41" t="s">
        <v>337</v>
      </c>
      <c r="P43" s="10"/>
      <c r="Q43" s="6">
        <f>D43</f>
        <v>44562</v>
      </c>
    </row>
    <row r="44" spans="1:17" ht="50.1" customHeight="1" x14ac:dyDescent="0.2">
      <c r="A44" s="9" t="s">
        <v>356</v>
      </c>
      <c r="B44" s="10"/>
      <c r="C44" s="10"/>
      <c r="D44" s="11">
        <v>43922</v>
      </c>
      <c r="E44" s="12">
        <v>46477</v>
      </c>
      <c r="F44" s="13">
        <f>EDATE(D44,12)</f>
        <v>44287</v>
      </c>
      <c r="G44" s="14" t="s">
        <v>346</v>
      </c>
      <c r="H44" s="15" t="s">
        <v>408</v>
      </c>
      <c r="I44" s="16"/>
      <c r="J44" s="17">
        <v>208835</v>
      </c>
      <c r="K44" s="17"/>
      <c r="L44" s="17">
        <v>1400000</v>
      </c>
      <c r="M44" s="10"/>
      <c r="N44" s="10"/>
      <c r="O44" s="41" t="s">
        <v>381</v>
      </c>
      <c r="P44" s="10"/>
      <c r="Q44" s="6">
        <v>43922</v>
      </c>
    </row>
    <row r="45" spans="1:17" ht="50.1" customHeight="1" x14ac:dyDescent="0.2">
      <c r="A45" s="9" t="s">
        <v>357</v>
      </c>
      <c r="B45" s="10"/>
      <c r="C45" s="10"/>
      <c r="D45" s="11">
        <v>43376</v>
      </c>
      <c r="E45" s="12">
        <v>47028</v>
      </c>
      <c r="F45" s="13">
        <f t="shared" ref="F45:F68" si="1">EDATE(D45,12)</f>
        <v>43741</v>
      </c>
      <c r="G45" s="14" t="s">
        <v>346</v>
      </c>
      <c r="H45" s="15" t="s">
        <v>408</v>
      </c>
      <c r="I45" s="16"/>
      <c r="J45" s="17">
        <v>9917</v>
      </c>
      <c r="K45" s="17"/>
      <c r="L45" s="17">
        <v>99170</v>
      </c>
      <c r="M45" s="10"/>
      <c r="N45" s="10"/>
      <c r="O45" s="41" t="s">
        <v>382</v>
      </c>
      <c r="P45" s="10"/>
      <c r="Q45" s="6">
        <v>43376</v>
      </c>
    </row>
    <row r="46" spans="1:17" ht="50.1" customHeight="1" x14ac:dyDescent="0.2">
      <c r="A46" s="9" t="s">
        <v>358</v>
      </c>
      <c r="B46" s="10"/>
      <c r="C46" s="10"/>
      <c r="D46" s="11">
        <v>45619</v>
      </c>
      <c r="E46" s="12" t="s">
        <v>405</v>
      </c>
      <c r="F46" s="13">
        <f t="shared" si="1"/>
        <v>45984</v>
      </c>
      <c r="G46" s="14" t="s">
        <v>346</v>
      </c>
      <c r="H46" s="15" t="s">
        <v>408</v>
      </c>
      <c r="I46" s="16"/>
      <c r="J46" s="17">
        <v>16671</v>
      </c>
      <c r="K46" s="17"/>
      <c r="L46" s="17">
        <v>83355</v>
      </c>
      <c r="M46" s="10"/>
      <c r="N46" s="10"/>
      <c r="O46" s="41" t="s">
        <v>383</v>
      </c>
      <c r="P46" s="10"/>
      <c r="Q46" s="6">
        <v>45619</v>
      </c>
    </row>
    <row r="47" spans="1:17" ht="50.1" customHeight="1" x14ac:dyDescent="0.2">
      <c r="A47" s="9" t="s">
        <v>359</v>
      </c>
      <c r="B47" s="10"/>
      <c r="C47" s="10"/>
      <c r="D47" s="11">
        <v>45383</v>
      </c>
      <c r="E47" s="12">
        <v>47938</v>
      </c>
      <c r="F47" s="13">
        <f t="shared" si="1"/>
        <v>45748</v>
      </c>
      <c r="G47" s="14" t="s">
        <v>346</v>
      </c>
      <c r="H47" s="15" t="s">
        <v>408</v>
      </c>
      <c r="I47" s="16"/>
      <c r="J47" s="17">
        <v>35000</v>
      </c>
      <c r="K47" s="17"/>
      <c r="L47" s="17">
        <v>245000</v>
      </c>
      <c r="M47" s="10"/>
      <c r="N47" s="10"/>
      <c r="O47" s="41" t="s">
        <v>384</v>
      </c>
      <c r="P47" s="10"/>
      <c r="Q47" s="6">
        <v>45383</v>
      </c>
    </row>
    <row r="48" spans="1:17" ht="50.1" customHeight="1" x14ac:dyDescent="0.2">
      <c r="A48" s="9" t="s">
        <v>360</v>
      </c>
      <c r="B48" s="10"/>
      <c r="C48" s="10"/>
      <c r="D48" s="11">
        <v>49064</v>
      </c>
      <c r="E48" s="12">
        <v>49064</v>
      </c>
      <c r="F48" s="13">
        <f t="shared" si="1"/>
        <v>49429</v>
      </c>
      <c r="G48" s="14" t="s">
        <v>346</v>
      </c>
      <c r="H48" s="15" t="s">
        <v>408</v>
      </c>
      <c r="I48" s="16"/>
      <c r="J48" s="17">
        <v>16541</v>
      </c>
      <c r="K48" s="17"/>
      <c r="L48" s="17">
        <v>37400</v>
      </c>
      <c r="M48" s="10"/>
      <c r="N48" s="10"/>
      <c r="O48" s="41" t="s">
        <v>385</v>
      </c>
      <c r="P48" s="10"/>
      <c r="Q48" s="6">
        <v>49064</v>
      </c>
    </row>
    <row r="49" spans="1:17" ht="50.1" customHeight="1" x14ac:dyDescent="0.2">
      <c r="A49" s="9" t="s">
        <v>361</v>
      </c>
      <c r="B49" s="10"/>
      <c r="C49" s="10"/>
      <c r="D49" s="11">
        <v>44652</v>
      </c>
      <c r="E49" s="12">
        <v>46843</v>
      </c>
      <c r="F49" s="13">
        <f t="shared" si="1"/>
        <v>45017</v>
      </c>
      <c r="G49" s="14" t="s">
        <v>346</v>
      </c>
      <c r="H49" s="15" t="s">
        <v>408</v>
      </c>
      <c r="I49" s="16"/>
      <c r="J49" s="17">
        <v>37126</v>
      </c>
      <c r="K49" s="17"/>
      <c r="L49" s="17">
        <v>40000</v>
      </c>
      <c r="M49" s="10"/>
      <c r="N49" s="10"/>
      <c r="O49" s="41" t="s">
        <v>386</v>
      </c>
      <c r="P49" s="10"/>
      <c r="Q49" s="6">
        <v>44652</v>
      </c>
    </row>
    <row r="50" spans="1:17" ht="50.1" customHeight="1" x14ac:dyDescent="0.2">
      <c r="A50" s="9" t="s">
        <v>362</v>
      </c>
      <c r="B50" s="10"/>
      <c r="C50" s="10"/>
      <c r="D50" s="11">
        <v>43466</v>
      </c>
      <c r="E50" s="12" t="s">
        <v>409</v>
      </c>
      <c r="F50" s="13">
        <f t="shared" si="1"/>
        <v>43831</v>
      </c>
      <c r="G50" s="14" t="s">
        <v>346</v>
      </c>
      <c r="H50" s="15" t="s">
        <v>408</v>
      </c>
      <c r="I50" s="16"/>
      <c r="J50" s="17">
        <v>110000</v>
      </c>
      <c r="K50" s="17"/>
      <c r="L50" s="17">
        <v>1200000</v>
      </c>
      <c r="M50" s="10"/>
      <c r="N50" s="10"/>
      <c r="O50" s="41" t="s">
        <v>387</v>
      </c>
      <c r="P50" s="10"/>
      <c r="Q50" s="6">
        <v>43466</v>
      </c>
    </row>
    <row r="51" spans="1:17" ht="50.1" customHeight="1" x14ac:dyDescent="0.2">
      <c r="A51" s="9" t="s">
        <v>363</v>
      </c>
      <c r="B51" s="10"/>
      <c r="C51" s="10"/>
      <c r="D51" s="11">
        <v>44564</v>
      </c>
      <c r="E51" s="12">
        <v>46783</v>
      </c>
      <c r="F51" s="13">
        <f t="shared" si="1"/>
        <v>44929</v>
      </c>
      <c r="G51" s="14" t="s">
        <v>346</v>
      </c>
      <c r="H51" s="15" t="s">
        <v>408</v>
      </c>
      <c r="I51" s="16"/>
      <c r="J51" s="17">
        <v>31322.5</v>
      </c>
      <c r="K51" s="17"/>
      <c r="L51" s="17">
        <v>93967.5</v>
      </c>
      <c r="M51" s="10"/>
      <c r="N51" s="10"/>
      <c r="O51" s="41" t="s">
        <v>388</v>
      </c>
      <c r="P51" s="10"/>
      <c r="Q51" s="6">
        <v>44564</v>
      </c>
    </row>
    <row r="52" spans="1:17" ht="50.1" customHeight="1" x14ac:dyDescent="0.2">
      <c r="A52" s="9" t="s">
        <v>364</v>
      </c>
      <c r="B52" s="10"/>
      <c r="C52" s="10"/>
      <c r="D52" s="11">
        <v>44812</v>
      </c>
      <c r="E52" s="12">
        <v>47003</v>
      </c>
      <c r="F52" s="13">
        <f t="shared" si="1"/>
        <v>45177</v>
      </c>
      <c r="G52" s="14" t="s">
        <v>346</v>
      </c>
      <c r="H52" s="15" t="s">
        <v>408</v>
      </c>
      <c r="I52" s="16"/>
      <c r="J52" s="17">
        <v>1300</v>
      </c>
      <c r="K52" s="17"/>
      <c r="L52" s="17">
        <v>4000</v>
      </c>
      <c r="M52" s="10"/>
      <c r="N52" s="10"/>
      <c r="O52" s="41" t="s">
        <v>389</v>
      </c>
      <c r="P52" s="10"/>
      <c r="Q52" s="6">
        <v>44812</v>
      </c>
    </row>
    <row r="53" spans="1:17" ht="50.1" customHeight="1" x14ac:dyDescent="0.2">
      <c r="A53" s="9" t="s">
        <v>365</v>
      </c>
      <c r="B53" s="10"/>
      <c r="C53" s="10"/>
      <c r="D53" s="11">
        <v>46053</v>
      </c>
      <c r="E53" s="12">
        <v>48243</v>
      </c>
      <c r="F53" s="13">
        <f t="shared" si="1"/>
        <v>46418</v>
      </c>
      <c r="G53" s="14" t="s">
        <v>346</v>
      </c>
      <c r="H53" s="15" t="s">
        <v>408</v>
      </c>
      <c r="I53" s="16"/>
      <c r="J53" s="17">
        <v>224467.98728935726</v>
      </c>
      <c r="K53" s="17"/>
      <c r="L53" s="17">
        <v>1440337</v>
      </c>
      <c r="M53" s="10"/>
      <c r="N53" s="10"/>
      <c r="O53" s="41" t="s">
        <v>390</v>
      </c>
      <c r="P53" s="10"/>
      <c r="Q53" s="6">
        <v>46053</v>
      </c>
    </row>
    <row r="54" spans="1:17" ht="50.1" customHeight="1" x14ac:dyDescent="0.2">
      <c r="A54" s="9" t="s">
        <v>366</v>
      </c>
      <c r="B54" s="10"/>
      <c r="C54" s="10"/>
      <c r="D54" s="11">
        <v>44378</v>
      </c>
      <c r="E54" s="12">
        <v>48760</v>
      </c>
      <c r="F54" s="13">
        <f t="shared" si="1"/>
        <v>44743</v>
      </c>
      <c r="G54" s="14" t="s">
        <v>346</v>
      </c>
      <c r="H54" s="15" t="s">
        <v>408</v>
      </c>
      <c r="I54" s="16"/>
      <c r="J54" s="17">
        <v>80000</v>
      </c>
      <c r="K54" s="17"/>
      <c r="L54" s="17">
        <v>480000</v>
      </c>
      <c r="M54" s="10"/>
      <c r="N54" s="10"/>
      <c r="O54" s="41" t="s">
        <v>391</v>
      </c>
      <c r="P54" s="10"/>
      <c r="Q54" s="6">
        <v>44378</v>
      </c>
    </row>
    <row r="55" spans="1:17" ht="50.1" customHeight="1" x14ac:dyDescent="0.2">
      <c r="A55" s="9" t="s">
        <v>367</v>
      </c>
      <c r="B55" s="10"/>
      <c r="C55" s="10"/>
      <c r="D55" s="11">
        <v>44743</v>
      </c>
      <c r="E55" s="12">
        <v>48395</v>
      </c>
      <c r="F55" s="13">
        <f t="shared" si="1"/>
        <v>45108</v>
      </c>
      <c r="G55" s="14" t="s">
        <v>346</v>
      </c>
      <c r="H55" s="15" t="s">
        <v>408</v>
      </c>
      <c r="I55" s="16"/>
      <c r="J55" s="17">
        <v>30000</v>
      </c>
      <c r="K55" s="17"/>
      <c r="L55" s="17">
        <v>150000</v>
      </c>
      <c r="M55" s="10"/>
      <c r="N55" s="10"/>
      <c r="O55" s="41" t="s">
        <v>392</v>
      </c>
      <c r="P55" s="10"/>
      <c r="Q55" s="6">
        <v>44743</v>
      </c>
    </row>
    <row r="56" spans="1:17" ht="50.1" customHeight="1" x14ac:dyDescent="0.2">
      <c r="A56" s="9" t="s">
        <v>368</v>
      </c>
      <c r="B56" s="10"/>
      <c r="C56" s="10"/>
      <c r="D56" s="11">
        <v>44653</v>
      </c>
      <c r="E56" s="12">
        <v>49400</v>
      </c>
      <c r="F56" s="13">
        <f t="shared" si="1"/>
        <v>45018</v>
      </c>
      <c r="G56" s="14" t="s">
        <v>346</v>
      </c>
      <c r="H56" s="15" t="s">
        <v>408</v>
      </c>
      <c r="I56" s="16"/>
      <c r="J56" s="17">
        <v>5600000</v>
      </c>
      <c r="K56" s="17"/>
      <c r="L56" s="17">
        <v>16801800</v>
      </c>
      <c r="M56" s="10"/>
      <c r="N56" s="10"/>
      <c r="O56" s="41" t="s">
        <v>393</v>
      </c>
      <c r="P56" s="10"/>
      <c r="Q56" s="6">
        <v>44653</v>
      </c>
    </row>
    <row r="57" spans="1:17" ht="50.1" customHeight="1" x14ac:dyDescent="0.2">
      <c r="A57" s="9" t="s">
        <v>369</v>
      </c>
      <c r="B57" s="10"/>
      <c r="C57" s="10"/>
      <c r="D57" s="11">
        <v>45748</v>
      </c>
      <c r="E57" s="12" t="s">
        <v>203</v>
      </c>
      <c r="F57" s="13">
        <f t="shared" si="1"/>
        <v>46113</v>
      </c>
      <c r="G57" s="14" t="s">
        <v>346</v>
      </c>
      <c r="H57" s="15" t="s">
        <v>408</v>
      </c>
      <c r="I57" s="16"/>
      <c r="J57" s="17">
        <v>50783.4</v>
      </c>
      <c r="K57" s="17"/>
      <c r="L57" s="17">
        <v>152350.20000000001</v>
      </c>
      <c r="M57" s="10"/>
      <c r="N57" s="10"/>
      <c r="O57" s="41" t="s">
        <v>394</v>
      </c>
      <c r="P57" s="10"/>
      <c r="Q57" s="6">
        <v>45748</v>
      </c>
    </row>
    <row r="58" spans="1:17" ht="50.1" customHeight="1" x14ac:dyDescent="0.2">
      <c r="A58" s="9" t="s">
        <v>370</v>
      </c>
      <c r="B58" s="10"/>
      <c r="C58" s="10"/>
      <c r="D58" s="11">
        <v>46113</v>
      </c>
      <c r="E58" s="12" t="s">
        <v>301</v>
      </c>
      <c r="F58" s="13">
        <f t="shared" si="1"/>
        <v>46478</v>
      </c>
      <c r="G58" s="14" t="s">
        <v>346</v>
      </c>
      <c r="H58" s="15" t="s">
        <v>408</v>
      </c>
      <c r="I58" s="16"/>
      <c r="J58" s="17">
        <v>20244</v>
      </c>
      <c r="K58" s="17"/>
      <c r="L58" s="17">
        <v>20244</v>
      </c>
      <c r="M58" s="10"/>
      <c r="N58" s="10"/>
      <c r="O58" s="41" t="s">
        <v>395</v>
      </c>
      <c r="P58" s="10"/>
      <c r="Q58" s="6">
        <v>46113</v>
      </c>
    </row>
    <row r="59" spans="1:17" ht="50.1" customHeight="1" x14ac:dyDescent="0.2">
      <c r="A59" s="9" t="s">
        <v>371</v>
      </c>
      <c r="B59" s="10"/>
      <c r="C59" s="10"/>
      <c r="D59" s="11">
        <v>46113</v>
      </c>
      <c r="E59" s="12" t="s">
        <v>206</v>
      </c>
      <c r="F59" s="13">
        <f t="shared" si="1"/>
        <v>46478</v>
      </c>
      <c r="G59" s="14" t="s">
        <v>346</v>
      </c>
      <c r="H59" s="15" t="s">
        <v>408</v>
      </c>
      <c r="I59" s="16"/>
      <c r="J59" s="17">
        <v>16680</v>
      </c>
      <c r="K59" s="17"/>
      <c r="L59" s="17">
        <v>33360</v>
      </c>
      <c r="M59" s="10"/>
      <c r="N59" s="10"/>
      <c r="O59" s="41" t="s">
        <v>396</v>
      </c>
      <c r="P59" s="10"/>
      <c r="Q59" s="6">
        <v>46113</v>
      </c>
    </row>
    <row r="60" spans="1:17" ht="50.1" customHeight="1" x14ac:dyDescent="0.2">
      <c r="A60" s="9" t="s">
        <v>372</v>
      </c>
      <c r="B60" s="10"/>
      <c r="C60" s="10"/>
      <c r="D60" s="11">
        <v>45022</v>
      </c>
      <c r="E60" s="12">
        <v>46482</v>
      </c>
      <c r="F60" s="13">
        <f t="shared" si="1"/>
        <v>45388</v>
      </c>
      <c r="G60" s="14" t="s">
        <v>346</v>
      </c>
      <c r="H60" s="15" t="s">
        <v>408</v>
      </c>
      <c r="I60" s="16"/>
      <c r="J60" s="17">
        <v>0</v>
      </c>
      <c r="K60" s="17"/>
      <c r="L60" s="17">
        <v>0</v>
      </c>
      <c r="M60" s="10"/>
      <c r="N60" s="10"/>
      <c r="O60" s="41" t="s">
        <v>397</v>
      </c>
      <c r="P60" s="10"/>
      <c r="Q60" s="6">
        <v>45022</v>
      </c>
    </row>
    <row r="61" spans="1:17" ht="50.1" customHeight="1" x14ac:dyDescent="0.2">
      <c r="A61" s="9" t="s">
        <v>373</v>
      </c>
      <c r="B61" s="10"/>
      <c r="C61" s="10"/>
      <c r="D61" s="11">
        <v>44652</v>
      </c>
      <c r="E61" s="12" t="s">
        <v>406</v>
      </c>
      <c r="F61" s="13">
        <f t="shared" si="1"/>
        <v>45017</v>
      </c>
      <c r="G61" s="14" t="s">
        <v>346</v>
      </c>
      <c r="H61" s="15" t="s">
        <v>408</v>
      </c>
      <c r="I61" s="16"/>
      <c r="J61" s="17" t="s">
        <v>407</v>
      </c>
      <c r="K61" s="17"/>
      <c r="L61" s="17" t="s">
        <v>404</v>
      </c>
      <c r="M61" s="10"/>
      <c r="N61" s="10"/>
      <c r="O61" s="41" t="s">
        <v>398</v>
      </c>
      <c r="P61" s="10"/>
      <c r="Q61" s="6">
        <v>44652</v>
      </c>
    </row>
    <row r="62" spans="1:17" ht="50.1" customHeight="1" x14ac:dyDescent="0.2">
      <c r="A62" s="9" t="s">
        <v>374</v>
      </c>
      <c r="B62" s="10"/>
      <c r="C62" s="10"/>
      <c r="D62" s="11">
        <v>45748</v>
      </c>
      <c r="E62" s="12">
        <v>46843</v>
      </c>
      <c r="F62" s="13">
        <f t="shared" si="1"/>
        <v>46113</v>
      </c>
      <c r="G62" s="14" t="s">
        <v>346</v>
      </c>
      <c r="H62" s="15" t="s">
        <v>408</v>
      </c>
      <c r="I62" s="16"/>
      <c r="J62" s="17">
        <v>15000</v>
      </c>
      <c r="K62" s="17"/>
      <c r="L62" s="17">
        <v>45000</v>
      </c>
      <c r="M62" s="10"/>
      <c r="N62" s="10"/>
      <c r="O62" s="41" t="s">
        <v>399</v>
      </c>
      <c r="P62" s="10"/>
      <c r="Q62" s="6">
        <v>45748</v>
      </c>
    </row>
    <row r="63" spans="1:17" ht="50.1" customHeight="1" x14ac:dyDescent="0.2">
      <c r="A63" s="9" t="s">
        <v>375</v>
      </c>
      <c r="B63" s="10"/>
      <c r="C63" s="10"/>
      <c r="D63" s="11">
        <v>44949</v>
      </c>
      <c r="E63" s="12">
        <v>46410</v>
      </c>
      <c r="F63" s="13">
        <v>46410</v>
      </c>
      <c r="G63" s="14" t="s">
        <v>346</v>
      </c>
      <c r="H63" s="15" t="s">
        <v>408</v>
      </c>
      <c r="I63" s="16"/>
      <c r="J63" s="17">
        <v>87500</v>
      </c>
      <c r="K63" s="17"/>
      <c r="L63" s="17">
        <v>350000</v>
      </c>
      <c r="M63" s="10"/>
      <c r="N63" s="10"/>
      <c r="O63" s="41" t="s">
        <v>400</v>
      </c>
      <c r="P63" s="10"/>
      <c r="Q63" s="6">
        <v>44949</v>
      </c>
    </row>
    <row r="64" spans="1:17" ht="50.1" customHeight="1" x14ac:dyDescent="0.2">
      <c r="A64" s="9" t="s">
        <v>376</v>
      </c>
      <c r="B64" s="10"/>
      <c r="C64" s="10"/>
      <c r="D64" s="11">
        <v>44287</v>
      </c>
      <c r="E64" s="12">
        <v>48304</v>
      </c>
      <c r="F64" s="13">
        <f t="shared" si="1"/>
        <v>44652</v>
      </c>
      <c r="G64" s="14" t="s">
        <v>346</v>
      </c>
      <c r="H64" s="15" t="s">
        <v>408</v>
      </c>
      <c r="I64" s="16"/>
      <c r="J64" s="17">
        <v>200800</v>
      </c>
      <c r="K64" s="17"/>
      <c r="L64" s="17">
        <v>1405000</v>
      </c>
      <c r="M64" s="10"/>
      <c r="N64" s="10"/>
      <c r="O64" s="41" t="s">
        <v>384</v>
      </c>
      <c r="P64" s="10"/>
      <c r="Q64" s="6">
        <v>44287</v>
      </c>
    </row>
    <row r="65" spans="1:17" ht="50.1" customHeight="1" x14ac:dyDescent="0.2">
      <c r="A65" s="9" t="s">
        <v>377</v>
      </c>
      <c r="B65" s="10"/>
      <c r="C65" s="10"/>
      <c r="D65" s="11">
        <v>44287</v>
      </c>
      <c r="E65" s="12">
        <v>48304</v>
      </c>
      <c r="F65" s="13">
        <f t="shared" si="1"/>
        <v>44652</v>
      </c>
      <c r="G65" s="14" t="s">
        <v>346</v>
      </c>
      <c r="H65" s="15" t="s">
        <v>408</v>
      </c>
      <c r="I65" s="16"/>
      <c r="J65" s="17">
        <v>134301</v>
      </c>
      <c r="K65" s="17"/>
      <c r="L65" s="17">
        <v>950000</v>
      </c>
      <c r="M65" s="10"/>
      <c r="N65" s="10"/>
      <c r="O65" s="41" t="s">
        <v>384</v>
      </c>
      <c r="P65" s="10"/>
      <c r="Q65" s="6">
        <v>44287</v>
      </c>
    </row>
    <row r="66" spans="1:17" ht="50.1" customHeight="1" x14ac:dyDescent="0.2">
      <c r="A66" s="9" t="s">
        <v>378</v>
      </c>
      <c r="B66" s="10"/>
      <c r="C66" s="10"/>
      <c r="D66" s="11">
        <v>44287</v>
      </c>
      <c r="E66" s="12">
        <v>48304</v>
      </c>
      <c r="F66" s="13">
        <f t="shared" si="1"/>
        <v>44652</v>
      </c>
      <c r="G66" s="14" t="s">
        <v>346</v>
      </c>
      <c r="H66" s="15" t="s">
        <v>408</v>
      </c>
      <c r="I66" s="16"/>
      <c r="J66" s="17">
        <v>26852</v>
      </c>
      <c r="K66" s="17"/>
      <c r="L66" s="17">
        <v>188000</v>
      </c>
      <c r="M66" s="10"/>
      <c r="N66" s="10"/>
      <c r="O66" s="41" t="s">
        <v>401</v>
      </c>
      <c r="P66" s="10"/>
      <c r="Q66" s="6">
        <v>44287</v>
      </c>
    </row>
    <row r="67" spans="1:17" ht="50.1" customHeight="1" x14ac:dyDescent="0.2">
      <c r="A67" s="9" t="s">
        <v>379</v>
      </c>
      <c r="B67" s="10"/>
      <c r="C67" s="10"/>
      <c r="D67" s="11">
        <v>45755</v>
      </c>
      <c r="E67" s="12">
        <v>46484</v>
      </c>
      <c r="F67" s="13">
        <f t="shared" si="1"/>
        <v>46120</v>
      </c>
      <c r="G67" s="14" t="s">
        <v>346</v>
      </c>
      <c r="H67" s="15" t="s">
        <v>408</v>
      </c>
      <c r="I67" s="16"/>
      <c r="J67" s="17">
        <v>24747</v>
      </c>
      <c r="K67" s="17"/>
      <c r="L67" s="17">
        <v>49494</v>
      </c>
      <c r="M67" s="10"/>
      <c r="N67" s="10"/>
      <c r="O67" s="41" t="s">
        <v>402</v>
      </c>
      <c r="P67" s="10"/>
      <c r="Q67" s="6">
        <v>45755</v>
      </c>
    </row>
    <row r="68" spans="1:17" ht="50.1" customHeight="1" x14ac:dyDescent="0.2">
      <c r="A68" s="9" t="s">
        <v>380</v>
      </c>
      <c r="B68" s="10"/>
      <c r="C68" s="10"/>
      <c r="D68" s="11">
        <v>45748</v>
      </c>
      <c r="E68" s="12">
        <v>46477</v>
      </c>
      <c r="F68" s="13">
        <f t="shared" si="1"/>
        <v>46113</v>
      </c>
      <c r="G68" s="14" t="s">
        <v>346</v>
      </c>
      <c r="H68" s="15" t="s">
        <v>408</v>
      </c>
      <c r="I68" s="16"/>
      <c r="J68" s="17">
        <v>16500</v>
      </c>
      <c r="K68" s="17"/>
      <c r="L68" s="17">
        <v>33000</v>
      </c>
      <c r="M68" s="10"/>
      <c r="N68" s="10"/>
      <c r="O68" s="41" t="s">
        <v>403</v>
      </c>
      <c r="P68" s="10"/>
      <c r="Q68" s="6">
        <v>45748</v>
      </c>
    </row>
    <row r="69" spans="1:17" ht="50.1" customHeight="1" x14ac:dyDescent="0.2">
      <c r="A69" s="9" t="s">
        <v>90</v>
      </c>
      <c r="B69" s="10"/>
      <c r="C69" s="10"/>
      <c r="D69" s="11">
        <v>45171</v>
      </c>
      <c r="E69" s="12" t="s">
        <v>118</v>
      </c>
      <c r="F69" s="13">
        <v>46996</v>
      </c>
      <c r="G69" s="14" t="s">
        <v>18</v>
      </c>
      <c r="H69" s="15"/>
      <c r="I69" s="16"/>
      <c r="J69" s="17">
        <v>524864</v>
      </c>
      <c r="K69" s="17"/>
      <c r="L69" s="17">
        <v>3674037</v>
      </c>
      <c r="M69" s="10"/>
      <c r="N69" s="10"/>
      <c r="O69" s="41" t="s">
        <v>20</v>
      </c>
      <c r="P69" s="10"/>
      <c r="Q69" s="6">
        <v>45171</v>
      </c>
    </row>
    <row r="70" spans="1:17" ht="50.1" customHeight="1" x14ac:dyDescent="0.2">
      <c r="A70" s="9" t="s">
        <v>21</v>
      </c>
      <c r="B70" s="10"/>
      <c r="C70" s="10"/>
      <c r="D70" s="11">
        <v>44835</v>
      </c>
      <c r="E70" s="12">
        <v>46660</v>
      </c>
      <c r="F70" s="13">
        <v>45930</v>
      </c>
      <c r="G70" s="14" t="s">
        <v>18</v>
      </c>
      <c r="H70" s="15"/>
      <c r="I70" s="16"/>
      <c r="J70" s="17">
        <v>150000</v>
      </c>
      <c r="K70" s="17"/>
      <c r="L70" s="17">
        <v>750000</v>
      </c>
      <c r="M70" s="10"/>
      <c r="N70" s="10"/>
      <c r="O70" s="41" t="s">
        <v>22</v>
      </c>
      <c r="P70" s="10"/>
      <c r="Q70" s="6">
        <v>44835</v>
      </c>
    </row>
    <row r="71" spans="1:17" ht="50.1" customHeight="1" x14ac:dyDescent="0.2">
      <c r="A71" s="9" t="s">
        <v>91</v>
      </c>
      <c r="B71" s="10"/>
      <c r="C71" s="10"/>
      <c r="D71" s="11">
        <v>45536</v>
      </c>
      <c r="E71" s="12">
        <v>46630</v>
      </c>
      <c r="F71" s="13">
        <v>45900</v>
      </c>
      <c r="G71" s="14" t="s">
        <v>18</v>
      </c>
      <c r="H71" s="15"/>
      <c r="I71" s="16"/>
      <c r="J71" s="17">
        <v>17001.400000000001</v>
      </c>
      <c r="K71" s="17"/>
      <c r="L71" s="17">
        <v>51004.2</v>
      </c>
      <c r="M71" s="10"/>
      <c r="N71" s="10"/>
      <c r="O71" s="41" t="s">
        <v>23</v>
      </c>
      <c r="P71" s="10"/>
      <c r="Q71" s="6">
        <v>45536</v>
      </c>
    </row>
    <row r="72" spans="1:17" ht="50.1" customHeight="1" x14ac:dyDescent="0.2">
      <c r="A72" s="9" t="s">
        <v>24</v>
      </c>
      <c r="B72" s="10"/>
      <c r="C72" s="10"/>
      <c r="D72" s="11">
        <v>45383</v>
      </c>
      <c r="E72" s="12" t="s">
        <v>119</v>
      </c>
      <c r="F72" s="13"/>
      <c r="G72" s="14" t="s">
        <v>18</v>
      </c>
      <c r="H72" s="15"/>
      <c r="I72" s="16"/>
      <c r="J72" s="17">
        <v>20125</v>
      </c>
      <c r="K72" s="17"/>
      <c r="L72" s="17">
        <v>183205.8</v>
      </c>
      <c r="M72" s="10"/>
      <c r="N72" s="10"/>
      <c r="O72" s="41" t="s">
        <v>25</v>
      </c>
      <c r="P72" s="10"/>
      <c r="Q72" s="6">
        <f>D72</f>
        <v>45383</v>
      </c>
    </row>
    <row r="73" spans="1:17" ht="50.1" customHeight="1" x14ac:dyDescent="0.2">
      <c r="A73" s="9" t="s">
        <v>26</v>
      </c>
      <c r="B73" s="10"/>
      <c r="C73" s="10"/>
      <c r="D73" s="11">
        <v>45870</v>
      </c>
      <c r="E73" s="12">
        <v>46965</v>
      </c>
      <c r="F73" s="13">
        <v>46235</v>
      </c>
      <c r="G73" s="14" t="s">
        <v>18</v>
      </c>
      <c r="H73" s="15"/>
      <c r="I73" s="16"/>
      <c r="J73" s="17">
        <v>660000</v>
      </c>
      <c r="K73" s="17"/>
      <c r="L73" s="17">
        <v>1980000</v>
      </c>
      <c r="M73" s="10"/>
      <c r="N73" s="10"/>
      <c r="O73" s="41" t="s">
        <v>27</v>
      </c>
      <c r="P73" s="10"/>
      <c r="Q73" s="6">
        <v>45870</v>
      </c>
    </row>
    <row r="74" spans="1:17" ht="50.1" customHeight="1" x14ac:dyDescent="0.2">
      <c r="A74" s="9" t="s">
        <v>99</v>
      </c>
      <c r="B74" s="10"/>
      <c r="C74" s="10"/>
      <c r="D74" s="11">
        <v>46113</v>
      </c>
      <c r="E74" s="12">
        <v>47208</v>
      </c>
      <c r="F74" s="13">
        <v>46478</v>
      </c>
      <c r="G74" s="14" t="s">
        <v>18</v>
      </c>
      <c r="H74" s="15"/>
      <c r="I74" s="16"/>
      <c r="J74" s="17">
        <v>38400</v>
      </c>
      <c r="K74" s="17"/>
      <c r="L74" s="17">
        <v>115200</v>
      </c>
      <c r="M74" s="10"/>
      <c r="N74" s="10"/>
      <c r="O74" s="41" t="s">
        <v>116</v>
      </c>
      <c r="P74" s="10"/>
      <c r="Q74" s="6">
        <v>46113</v>
      </c>
    </row>
    <row r="75" spans="1:17" ht="50.1" customHeight="1" x14ac:dyDescent="0.2">
      <c r="A75" s="9" t="s">
        <v>28</v>
      </c>
      <c r="B75" s="10"/>
      <c r="C75" s="10"/>
      <c r="D75" s="11">
        <v>45925</v>
      </c>
      <c r="E75" s="12">
        <v>49576</v>
      </c>
      <c r="F75" s="13">
        <v>48847</v>
      </c>
      <c r="G75" s="14" t="s">
        <v>18</v>
      </c>
      <c r="H75" s="15"/>
      <c r="I75" s="16"/>
      <c r="J75" s="17">
        <v>1200000</v>
      </c>
      <c r="K75" s="17"/>
      <c r="L75" s="17">
        <v>12000000</v>
      </c>
      <c r="M75" s="10"/>
      <c r="N75" s="10"/>
      <c r="O75" s="41" t="s">
        <v>29</v>
      </c>
      <c r="P75" s="10"/>
      <c r="Q75" s="6">
        <v>49577</v>
      </c>
    </row>
    <row r="76" spans="1:17" ht="50.1" customHeight="1" x14ac:dyDescent="0.2">
      <c r="A76" s="9" t="s">
        <v>30</v>
      </c>
      <c r="B76" s="10"/>
      <c r="C76" s="10"/>
      <c r="D76" s="11">
        <v>45292</v>
      </c>
      <c r="E76" s="12">
        <v>46752</v>
      </c>
      <c r="F76" s="13">
        <v>46022</v>
      </c>
      <c r="G76" s="14" t="s">
        <v>18</v>
      </c>
      <c r="H76" s="15"/>
      <c r="I76" s="16"/>
      <c r="J76" s="17">
        <v>6000</v>
      </c>
      <c r="K76" s="17"/>
      <c r="L76" s="17">
        <v>24000</v>
      </c>
      <c r="M76" s="10"/>
      <c r="N76" s="10"/>
      <c r="O76" s="41" t="s">
        <v>31</v>
      </c>
      <c r="P76" s="10"/>
      <c r="Q76" s="6">
        <v>45292</v>
      </c>
    </row>
    <row r="77" spans="1:17" ht="50.1" customHeight="1" x14ac:dyDescent="0.2">
      <c r="A77" s="9" t="s">
        <v>32</v>
      </c>
      <c r="B77" s="10"/>
      <c r="C77" s="10"/>
      <c r="D77" s="11">
        <v>45658</v>
      </c>
      <c r="E77" s="12">
        <v>47118</v>
      </c>
      <c r="F77" s="13">
        <v>46388</v>
      </c>
      <c r="G77" s="14" t="s">
        <v>18</v>
      </c>
      <c r="H77" s="15"/>
      <c r="I77" s="16"/>
      <c r="J77" s="17">
        <v>80000</v>
      </c>
      <c r="K77" s="17"/>
      <c r="L77" s="17">
        <v>320000</v>
      </c>
      <c r="M77" s="10"/>
      <c r="N77" s="10"/>
      <c r="O77" s="41" t="s">
        <v>33</v>
      </c>
      <c r="P77" s="10"/>
      <c r="Q77" s="6">
        <v>45658</v>
      </c>
    </row>
    <row r="78" spans="1:17" ht="50.1" customHeight="1" x14ac:dyDescent="0.2">
      <c r="A78" s="9" t="s">
        <v>34</v>
      </c>
      <c r="B78" s="10"/>
      <c r="C78" s="10"/>
      <c r="D78" s="11">
        <v>45567</v>
      </c>
      <c r="E78" s="12">
        <v>48487</v>
      </c>
      <c r="F78" s="13">
        <v>47757</v>
      </c>
      <c r="G78" s="14" t="s">
        <v>19</v>
      </c>
      <c r="H78" s="15" t="s">
        <v>124</v>
      </c>
      <c r="I78" s="16"/>
      <c r="J78" s="17">
        <v>4000000</v>
      </c>
      <c r="K78" s="17"/>
      <c r="L78" s="17">
        <v>32000000</v>
      </c>
      <c r="M78" s="10"/>
      <c r="N78" s="10"/>
      <c r="O78" s="41" t="s">
        <v>35</v>
      </c>
      <c r="P78" s="10"/>
      <c r="Q78" s="6">
        <v>45567</v>
      </c>
    </row>
    <row r="79" spans="1:17" ht="50.1" customHeight="1" x14ac:dyDescent="0.2">
      <c r="A79" s="9" t="s">
        <v>36</v>
      </c>
      <c r="B79" s="10"/>
      <c r="C79" s="10"/>
      <c r="D79" s="11">
        <v>44715</v>
      </c>
      <c r="E79" s="12">
        <v>46905</v>
      </c>
      <c r="F79" s="13">
        <v>46175</v>
      </c>
      <c r="G79" s="14" t="s">
        <v>18</v>
      </c>
      <c r="H79" s="15"/>
      <c r="I79" s="16"/>
      <c r="J79" s="17">
        <v>3600</v>
      </c>
      <c r="K79" s="17"/>
      <c r="L79" s="17">
        <v>21600</v>
      </c>
      <c r="M79" s="10"/>
      <c r="N79" s="10"/>
      <c r="O79" s="41" t="s">
        <v>37</v>
      </c>
      <c r="P79" s="10"/>
      <c r="Q79" s="6">
        <v>44715</v>
      </c>
    </row>
    <row r="80" spans="1:17" ht="50.1" customHeight="1" x14ac:dyDescent="0.2">
      <c r="A80" s="9" t="s">
        <v>38</v>
      </c>
      <c r="B80" s="10"/>
      <c r="C80" s="10"/>
      <c r="D80" s="11">
        <v>45170</v>
      </c>
      <c r="E80" s="12">
        <v>46630</v>
      </c>
      <c r="F80" s="13">
        <v>45900</v>
      </c>
      <c r="G80" s="14" t="s">
        <v>18</v>
      </c>
      <c r="H80" s="15"/>
      <c r="I80" s="16"/>
      <c r="J80" s="17">
        <v>15000</v>
      </c>
      <c r="K80" s="17"/>
      <c r="L80" s="17">
        <v>60000</v>
      </c>
      <c r="M80" s="10"/>
      <c r="N80" s="10"/>
      <c r="O80" s="41" t="s">
        <v>39</v>
      </c>
      <c r="P80" s="10"/>
      <c r="Q80" s="6">
        <v>45170</v>
      </c>
    </row>
    <row r="81" spans="1:17" ht="50.1" customHeight="1" x14ac:dyDescent="0.2">
      <c r="A81" s="9" t="s">
        <v>40</v>
      </c>
      <c r="B81" s="10"/>
      <c r="C81" s="10"/>
      <c r="D81" s="11">
        <v>44806</v>
      </c>
      <c r="E81" s="12">
        <v>47361</v>
      </c>
      <c r="F81" s="13">
        <v>46631</v>
      </c>
      <c r="G81" s="14" t="s">
        <v>18</v>
      </c>
      <c r="H81" s="15"/>
      <c r="I81" s="16"/>
      <c r="J81" s="17">
        <v>139531</v>
      </c>
      <c r="K81" s="17"/>
      <c r="L81" s="17">
        <v>915213</v>
      </c>
      <c r="M81" s="10"/>
      <c r="N81" s="10"/>
      <c r="O81" s="41" t="s">
        <v>41</v>
      </c>
      <c r="P81" s="10"/>
      <c r="Q81" s="6">
        <v>44806</v>
      </c>
    </row>
    <row r="82" spans="1:17" ht="50.1" customHeight="1" x14ac:dyDescent="0.2">
      <c r="A82" s="9" t="s">
        <v>42</v>
      </c>
      <c r="B82" s="10"/>
      <c r="C82" s="10"/>
      <c r="D82" s="11">
        <v>45958</v>
      </c>
      <c r="E82" s="12">
        <v>46688</v>
      </c>
      <c r="F82" s="13">
        <v>45958</v>
      </c>
      <c r="G82" s="14" t="s">
        <v>18</v>
      </c>
      <c r="H82" s="15"/>
      <c r="I82" s="16"/>
      <c r="J82" s="17">
        <v>137200</v>
      </c>
      <c r="K82" s="17"/>
      <c r="L82" s="17">
        <v>137200</v>
      </c>
      <c r="M82" s="10"/>
      <c r="N82" s="10"/>
      <c r="O82" s="41" t="s">
        <v>43</v>
      </c>
      <c r="P82" s="10"/>
      <c r="Q82" s="6">
        <v>45958</v>
      </c>
    </row>
    <row r="83" spans="1:17" ht="50.1" customHeight="1" x14ac:dyDescent="0.2">
      <c r="A83" s="9" t="s">
        <v>44</v>
      </c>
      <c r="B83" s="10"/>
      <c r="C83" s="10"/>
      <c r="D83" s="11">
        <v>45840</v>
      </c>
      <c r="E83" s="12">
        <v>48395</v>
      </c>
      <c r="F83" s="13">
        <v>47665</v>
      </c>
      <c r="G83" s="14" t="s">
        <v>19</v>
      </c>
      <c r="H83" s="15" t="s">
        <v>125</v>
      </c>
      <c r="I83" s="16"/>
      <c r="J83" s="17">
        <v>368949</v>
      </c>
      <c r="K83" s="17"/>
      <c r="L83" s="17">
        <v>2582643</v>
      </c>
      <c r="M83" s="10"/>
      <c r="N83" s="10"/>
      <c r="O83" s="41" t="s">
        <v>45</v>
      </c>
      <c r="P83" s="10"/>
      <c r="Q83" s="6">
        <v>45840</v>
      </c>
    </row>
    <row r="84" spans="1:17" ht="50.1" customHeight="1" x14ac:dyDescent="0.2">
      <c r="A84" s="9" t="s">
        <v>92</v>
      </c>
      <c r="B84" s="10"/>
      <c r="C84" s="10"/>
      <c r="D84" s="11">
        <v>46113</v>
      </c>
      <c r="E84" s="12">
        <v>46477</v>
      </c>
      <c r="F84" s="13">
        <v>46296</v>
      </c>
      <c r="G84" s="14" t="s">
        <v>18</v>
      </c>
      <c r="H84" s="15"/>
      <c r="I84" s="16"/>
      <c r="J84" s="17">
        <v>26668.3</v>
      </c>
      <c r="K84" s="17"/>
      <c r="L84" s="17">
        <v>26668.3</v>
      </c>
      <c r="M84" s="10"/>
      <c r="N84" s="10"/>
      <c r="O84" s="41" t="s">
        <v>110</v>
      </c>
      <c r="P84" s="10"/>
      <c r="Q84" s="6">
        <v>46113</v>
      </c>
    </row>
    <row r="85" spans="1:17" ht="50.1" customHeight="1" x14ac:dyDescent="0.2">
      <c r="A85" s="9" t="s">
        <v>93</v>
      </c>
      <c r="B85" s="10"/>
      <c r="C85" s="10"/>
      <c r="D85" s="11">
        <v>45962</v>
      </c>
      <c r="E85" s="12">
        <v>47422</v>
      </c>
      <c r="F85" s="13">
        <v>46692</v>
      </c>
      <c r="G85" s="14" t="s">
        <v>18</v>
      </c>
      <c r="H85" s="15"/>
      <c r="I85" s="16"/>
      <c r="J85" s="17">
        <v>5215</v>
      </c>
      <c r="K85" s="17"/>
      <c r="L85" s="17">
        <v>20858</v>
      </c>
      <c r="M85" s="10"/>
      <c r="N85" s="10"/>
      <c r="O85" s="41" t="s">
        <v>111</v>
      </c>
      <c r="P85" s="10"/>
      <c r="Q85" s="6">
        <v>45962</v>
      </c>
    </row>
    <row r="86" spans="1:17" ht="50.1" customHeight="1" x14ac:dyDescent="0.2">
      <c r="A86" s="9" t="s">
        <v>46</v>
      </c>
      <c r="B86" s="10"/>
      <c r="C86" s="10"/>
      <c r="D86" s="11">
        <v>45658</v>
      </c>
      <c r="E86" s="12">
        <v>46752</v>
      </c>
      <c r="F86" s="13">
        <v>46022</v>
      </c>
      <c r="G86" s="14" t="s">
        <v>18</v>
      </c>
      <c r="H86" s="15"/>
      <c r="I86" s="16"/>
      <c r="J86" s="17">
        <f>L86/3</f>
        <v>4500</v>
      </c>
      <c r="K86" s="17"/>
      <c r="L86" s="17">
        <v>13500</v>
      </c>
      <c r="M86" s="10"/>
      <c r="N86" s="10"/>
      <c r="O86" s="41" t="s">
        <v>47</v>
      </c>
      <c r="P86" s="10"/>
      <c r="Q86" s="6">
        <v>45658</v>
      </c>
    </row>
    <row r="87" spans="1:17" ht="50.1" customHeight="1" x14ac:dyDescent="0.2">
      <c r="A87" s="9" t="s">
        <v>95</v>
      </c>
      <c r="B87" s="10"/>
      <c r="C87" s="10"/>
      <c r="D87" s="11">
        <v>46023</v>
      </c>
      <c r="E87" s="12">
        <v>47848</v>
      </c>
      <c r="F87" s="13">
        <v>47119</v>
      </c>
      <c r="G87" s="14" t="s">
        <v>19</v>
      </c>
      <c r="H87" s="15"/>
      <c r="I87" s="16"/>
      <c r="J87" s="17">
        <v>60000</v>
      </c>
      <c r="K87" s="17"/>
      <c r="L87" s="17">
        <v>238000</v>
      </c>
      <c r="M87" s="10"/>
      <c r="N87" s="10"/>
      <c r="O87" s="41" t="s">
        <v>112</v>
      </c>
      <c r="P87" s="10"/>
      <c r="Q87" s="6">
        <v>46023</v>
      </c>
    </row>
    <row r="88" spans="1:17" ht="50.1" customHeight="1" x14ac:dyDescent="0.2">
      <c r="A88" s="9" t="s">
        <v>48</v>
      </c>
      <c r="B88" s="10"/>
      <c r="C88" s="10"/>
      <c r="D88" s="11">
        <v>44654</v>
      </c>
      <c r="E88" s="12">
        <v>48304</v>
      </c>
      <c r="F88" s="13">
        <v>47574</v>
      </c>
      <c r="G88" s="14" t="s">
        <v>18</v>
      </c>
      <c r="H88" s="15"/>
      <c r="I88" s="16"/>
      <c r="J88" s="17">
        <v>1800000</v>
      </c>
      <c r="K88" s="17"/>
      <c r="L88" s="17">
        <v>18500000</v>
      </c>
      <c r="M88" s="10"/>
      <c r="N88" s="10"/>
      <c r="O88" s="41" t="s">
        <v>49</v>
      </c>
      <c r="P88" s="10"/>
      <c r="Q88" s="6">
        <v>44654</v>
      </c>
    </row>
    <row r="89" spans="1:17" ht="50.1" customHeight="1" x14ac:dyDescent="0.2">
      <c r="A89" s="9" t="s">
        <v>50</v>
      </c>
      <c r="B89" s="10"/>
      <c r="C89" s="10"/>
      <c r="D89" s="11">
        <v>45383</v>
      </c>
      <c r="E89" s="12">
        <v>46843</v>
      </c>
      <c r="F89" s="13">
        <v>46113</v>
      </c>
      <c r="G89" s="14" t="s">
        <v>18</v>
      </c>
      <c r="H89" s="15"/>
      <c r="I89" s="16"/>
      <c r="J89" s="17">
        <v>74213.960000000006</v>
      </c>
      <c r="K89" s="17"/>
      <c r="L89" s="17">
        <v>296855.84000000003</v>
      </c>
      <c r="M89" s="10"/>
      <c r="N89" s="10"/>
      <c r="O89" s="41" t="s">
        <v>51</v>
      </c>
      <c r="P89" s="10"/>
      <c r="Q89" s="6">
        <v>45383</v>
      </c>
    </row>
    <row r="90" spans="1:17" ht="50.1" customHeight="1" x14ac:dyDescent="0.2">
      <c r="A90" s="9" t="s">
        <v>96</v>
      </c>
      <c r="B90" s="10"/>
      <c r="C90" s="10"/>
      <c r="D90" s="11">
        <v>44075</v>
      </c>
      <c r="E90" s="12" t="s">
        <v>120</v>
      </c>
      <c r="F90" s="13">
        <v>45536</v>
      </c>
      <c r="G90" s="14" t="s">
        <v>18</v>
      </c>
      <c r="H90" s="15"/>
      <c r="I90" s="16"/>
      <c r="J90" s="17">
        <v>3500000</v>
      </c>
      <c r="K90" s="17"/>
      <c r="L90" s="17">
        <f>J90*6</f>
        <v>21000000</v>
      </c>
      <c r="M90" s="10"/>
      <c r="N90" s="10"/>
      <c r="O90" s="41" t="s">
        <v>113</v>
      </c>
      <c r="P90" s="10"/>
      <c r="Q90" s="6">
        <v>44075</v>
      </c>
    </row>
    <row r="91" spans="1:17" ht="50.1" customHeight="1" x14ac:dyDescent="0.2">
      <c r="A91" s="9" t="s">
        <v>52</v>
      </c>
      <c r="B91" s="10"/>
      <c r="C91" s="10"/>
      <c r="D91" s="11">
        <v>45500</v>
      </c>
      <c r="E91" s="12">
        <v>47325</v>
      </c>
      <c r="F91" s="13">
        <v>46595</v>
      </c>
      <c r="G91" s="14" t="s">
        <v>18</v>
      </c>
      <c r="H91" s="15"/>
      <c r="I91" s="16"/>
      <c r="J91" s="17">
        <v>61000</v>
      </c>
      <c r="K91" s="17"/>
      <c r="L91" s="17">
        <v>305000</v>
      </c>
      <c r="M91" s="10"/>
      <c r="N91" s="10"/>
      <c r="O91" s="41" t="s">
        <v>53</v>
      </c>
      <c r="P91" s="10"/>
      <c r="Q91" s="6">
        <v>45500</v>
      </c>
    </row>
    <row r="92" spans="1:17" ht="50.1" customHeight="1" x14ac:dyDescent="0.2">
      <c r="A92" s="9" t="s">
        <v>54</v>
      </c>
      <c r="B92" s="10"/>
      <c r="C92" s="10"/>
      <c r="D92" s="11">
        <v>44652</v>
      </c>
      <c r="E92" s="12">
        <v>46660</v>
      </c>
      <c r="F92" s="13">
        <v>45748</v>
      </c>
      <c r="G92" s="14" t="s">
        <v>18</v>
      </c>
      <c r="H92" s="15"/>
      <c r="I92" s="16"/>
      <c r="J92" s="17">
        <v>4000000</v>
      </c>
      <c r="K92" s="17"/>
      <c r="L92" s="17">
        <v>25000000</v>
      </c>
      <c r="M92" s="10"/>
      <c r="N92" s="10"/>
      <c r="O92" s="41" t="s">
        <v>55</v>
      </c>
      <c r="P92" s="10"/>
      <c r="Q92" s="6">
        <v>44652</v>
      </c>
    </row>
    <row r="93" spans="1:17" ht="50.1" customHeight="1" x14ac:dyDescent="0.2">
      <c r="A93" s="9" t="s">
        <v>56</v>
      </c>
      <c r="B93" s="10"/>
      <c r="C93" s="10"/>
      <c r="D93" s="11">
        <v>45277</v>
      </c>
      <c r="E93" s="12">
        <v>46737</v>
      </c>
      <c r="F93" s="13">
        <v>45642</v>
      </c>
      <c r="G93" s="14"/>
      <c r="H93" s="15"/>
      <c r="I93" s="16"/>
      <c r="J93" s="17">
        <v>25000</v>
      </c>
      <c r="K93" s="17"/>
      <c r="L93" s="17">
        <v>100000</v>
      </c>
      <c r="M93" s="10"/>
      <c r="N93" s="10"/>
      <c r="O93" s="41" t="s">
        <v>57</v>
      </c>
      <c r="P93" s="10"/>
      <c r="Q93" s="6">
        <v>45277</v>
      </c>
    </row>
    <row r="94" spans="1:17" ht="50.1" customHeight="1" x14ac:dyDescent="0.2">
      <c r="A94" s="9" t="s">
        <v>58</v>
      </c>
      <c r="B94" s="10"/>
      <c r="C94" s="10"/>
      <c r="D94" s="11">
        <v>45342.5</v>
      </c>
      <c r="E94" s="12">
        <v>46620</v>
      </c>
      <c r="F94" s="13">
        <v>45890</v>
      </c>
      <c r="G94" s="14" t="s">
        <v>18</v>
      </c>
      <c r="H94" s="15"/>
      <c r="I94" s="16"/>
      <c r="J94" s="17">
        <v>20889</v>
      </c>
      <c r="K94" s="17"/>
      <c r="L94" s="17">
        <v>73113</v>
      </c>
      <c r="M94" s="10"/>
      <c r="N94" s="10"/>
      <c r="O94" s="41" t="s">
        <v>59</v>
      </c>
      <c r="P94" s="10"/>
      <c r="Q94" s="6">
        <v>45342.5</v>
      </c>
    </row>
    <row r="95" spans="1:17" ht="50.1" customHeight="1" x14ac:dyDescent="0.2">
      <c r="A95" s="9" t="s">
        <v>60</v>
      </c>
      <c r="B95" s="10"/>
      <c r="C95" s="10"/>
      <c r="D95" s="11">
        <v>45426</v>
      </c>
      <c r="E95" s="12">
        <v>46521</v>
      </c>
      <c r="F95" s="13">
        <v>45791</v>
      </c>
      <c r="G95" s="14" t="s">
        <v>18</v>
      </c>
      <c r="H95" s="15"/>
      <c r="I95" s="16"/>
      <c r="J95" s="17">
        <v>27850</v>
      </c>
      <c r="K95" s="17"/>
      <c r="L95" s="17">
        <v>89700</v>
      </c>
      <c r="M95" s="10"/>
      <c r="N95" s="10"/>
      <c r="O95" s="41" t="s">
        <v>61</v>
      </c>
      <c r="P95" s="10"/>
      <c r="Q95" s="6">
        <v>45426</v>
      </c>
    </row>
    <row r="96" spans="1:17" ht="50.1" customHeight="1" x14ac:dyDescent="0.2">
      <c r="A96" s="9" t="s">
        <v>62</v>
      </c>
      <c r="B96" s="10"/>
      <c r="C96" s="10"/>
      <c r="D96" s="11">
        <v>44932</v>
      </c>
      <c r="E96" s="12">
        <v>46757</v>
      </c>
      <c r="F96" s="13">
        <v>46027</v>
      </c>
      <c r="G96" s="14" t="s">
        <v>18</v>
      </c>
      <c r="H96" s="15"/>
      <c r="I96" s="16"/>
      <c r="J96" s="17">
        <v>27300</v>
      </c>
      <c r="K96" s="17"/>
      <c r="L96" s="17">
        <v>136500</v>
      </c>
      <c r="M96" s="10"/>
      <c r="N96" s="10"/>
      <c r="O96" s="41" t="s">
        <v>63</v>
      </c>
      <c r="P96" s="10"/>
      <c r="Q96" s="6">
        <v>44932</v>
      </c>
    </row>
    <row r="97" spans="1:17" ht="50.1" customHeight="1" x14ac:dyDescent="0.2">
      <c r="A97" s="9" t="s">
        <v>62</v>
      </c>
      <c r="B97" s="10"/>
      <c r="C97" s="10"/>
      <c r="D97" s="11">
        <v>44932</v>
      </c>
      <c r="E97" s="12">
        <v>46757</v>
      </c>
      <c r="F97" s="13">
        <v>46027</v>
      </c>
      <c r="G97" s="14" t="s">
        <v>18</v>
      </c>
      <c r="H97" s="15"/>
      <c r="I97" s="16"/>
      <c r="J97" s="17" t="s">
        <v>102</v>
      </c>
      <c r="K97" s="17"/>
      <c r="L97" s="17">
        <v>136500</v>
      </c>
      <c r="M97" s="10"/>
      <c r="N97" s="10"/>
      <c r="O97" s="41" t="s">
        <v>64</v>
      </c>
      <c r="P97" s="10"/>
      <c r="Q97" s="6">
        <v>44932</v>
      </c>
    </row>
    <row r="98" spans="1:17" ht="50.1" customHeight="1" x14ac:dyDescent="0.2">
      <c r="A98" s="9" t="s">
        <v>65</v>
      </c>
      <c r="B98" s="10"/>
      <c r="C98" s="10"/>
      <c r="D98" s="11">
        <v>44020</v>
      </c>
      <c r="E98" s="12">
        <v>46940</v>
      </c>
      <c r="F98" s="13">
        <v>46210</v>
      </c>
      <c r="G98" s="14" t="s">
        <v>18</v>
      </c>
      <c r="H98" s="15"/>
      <c r="I98" s="16"/>
      <c r="J98" s="17">
        <v>92188.160000000003</v>
      </c>
      <c r="K98" s="17"/>
      <c r="L98" s="17">
        <f>J98*8</f>
        <v>737505.28000000003</v>
      </c>
      <c r="M98" s="10"/>
      <c r="N98" s="10"/>
      <c r="O98" s="41" t="s">
        <v>66</v>
      </c>
      <c r="P98" s="10"/>
      <c r="Q98" s="6">
        <v>44020</v>
      </c>
    </row>
    <row r="99" spans="1:17" ht="50.1" customHeight="1" x14ac:dyDescent="0.2">
      <c r="A99" s="9" t="s">
        <v>67</v>
      </c>
      <c r="B99" s="10"/>
      <c r="C99" s="10"/>
      <c r="D99" s="11">
        <v>45859</v>
      </c>
      <c r="E99" s="12">
        <v>47684</v>
      </c>
      <c r="F99" s="13">
        <v>46954</v>
      </c>
      <c r="G99" s="14" t="s">
        <v>18</v>
      </c>
      <c r="H99" s="15"/>
      <c r="I99" s="16"/>
      <c r="J99" s="17">
        <v>41209.894</v>
      </c>
      <c r="K99" s="17"/>
      <c r="L99" s="17">
        <v>206049.47</v>
      </c>
      <c r="M99" s="10"/>
      <c r="N99" s="10"/>
      <c r="O99" s="41" t="s">
        <v>122</v>
      </c>
      <c r="P99" s="10"/>
      <c r="Q99" s="6">
        <v>45859</v>
      </c>
    </row>
    <row r="100" spans="1:17" ht="50.1" customHeight="1" x14ac:dyDescent="0.2">
      <c r="A100" s="9" t="s">
        <v>68</v>
      </c>
      <c r="B100" s="10"/>
      <c r="C100" s="10"/>
      <c r="D100" s="11">
        <v>45474</v>
      </c>
      <c r="E100" s="12">
        <v>46935</v>
      </c>
      <c r="F100" s="13">
        <v>46204</v>
      </c>
      <c r="G100" s="14" t="s">
        <v>18</v>
      </c>
      <c r="H100" s="15"/>
      <c r="I100" s="16"/>
      <c r="J100" s="17">
        <v>2500</v>
      </c>
      <c r="K100" s="17"/>
      <c r="L100" s="17" t="s">
        <v>105</v>
      </c>
      <c r="M100" s="10"/>
      <c r="N100" s="10"/>
      <c r="O100" s="41" t="s">
        <v>69</v>
      </c>
      <c r="P100" s="10"/>
      <c r="Q100" s="6">
        <v>45474</v>
      </c>
    </row>
    <row r="101" spans="1:17" ht="50.1" customHeight="1" x14ac:dyDescent="0.2">
      <c r="A101" s="9" t="s">
        <v>70</v>
      </c>
      <c r="B101" s="10"/>
      <c r="C101" s="10"/>
      <c r="D101" s="11">
        <v>45505</v>
      </c>
      <c r="E101" s="12">
        <v>46234</v>
      </c>
      <c r="F101" s="13">
        <v>45504</v>
      </c>
      <c r="G101" s="14" t="s">
        <v>18</v>
      </c>
      <c r="H101" s="15"/>
      <c r="I101" s="16"/>
      <c r="J101" s="17">
        <v>200000</v>
      </c>
      <c r="K101" s="17"/>
      <c r="L101" s="17">
        <v>400000</v>
      </c>
      <c r="M101" s="10"/>
      <c r="N101" s="10"/>
      <c r="O101" s="41" t="s">
        <v>71</v>
      </c>
      <c r="P101" s="10"/>
      <c r="Q101" s="6">
        <v>45505</v>
      </c>
    </row>
    <row r="102" spans="1:17" ht="50.1" customHeight="1" x14ac:dyDescent="0.2">
      <c r="A102" s="9" t="s">
        <v>72</v>
      </c>
      <c r="B102" s="10"/>
      <c r="C102" s="10"/>
      <c r="D102" s="11">
        <v>45108</v>
      </c>
      <c r="E102" s="12">
        <v>46568</v>
      </c>
      <c r="F102" s="13">
        <v>45838</v>
      </c>
      <c r="G102" s="14" t="s">
        <v>18</v>
      </c>
      <c r="H102" s="15"/>
      <c r="I102" s="16"/>
      <c r="J102" s="17">
        <v>35000</v>
      </c>
      <c r="K102" s="17"/>
      <c r="L102" s="17">
        <v>110337</v>
      </c>
      <c r="M102" s="10"/>
      <c r="N102" s="10"/>
      <c r="O102" s="41" t="s">
        <v>41</v>
      </c>
      <c r="P102" s="10"/>
      <c r="Q102" s="6">
        <v>45108</v>
      </c>
    </row>
    <row r="103" spans="1:17" ht="50.1" customHeight="1" x14ac:dyDescent="0.2">
      <c r="A103" s="9" t="s">
        <v>97</v>
      </c>
      <c r="B103" s="10"/>
      <c r="C103" s="10"/>
      <c r="D103" s="11">
        <v>46054</v>
      </c>
      <c r="E103" s="12">
        <v>46234</v>
      </c>
      <c r="F103" s="13">
        <v>45838</v>
      </c>
      <c r="G103" s="14" t="s">
        <v>18</v>
      </c>
      <c r="H103" s="15"/>
      <c r="I103" s="16"/>
      <c r="J103" s="17">
        <v>9030</v>
      </c>
      <c r="K103" s="17"/>
      <c r="L103" s="17">
        <v>9030</v>
      </c>
      <c r="M103" s="10"/>
      <c r="N103" s="10"/>
      <c r="O103" s="41" t="s">
        <v>114</v>
      </c>
      <c r="P103" s="10"/>
      <c r="Q103" s="6">
        <v>46054</v>
      </c>
    </row>
    <row r="104" spans="1:17" ht="50.1" customHeight="1" x14ac:dyDescent="0.2">
      <c r="A104" s="9" t="s">
        <v>73</v>
      </c>
      <c r="B104" s="10"/>
      <c r="C104" s="10"/>
      <c r="D104" s="11">
        <v>44440</v>
      </c>
      <c r="E104" s="12">
        <v>46996</v>
      </c>
      <c r="F104" s="13">
        <v>46265</v>
      </c>
      <c r="G104" s="14" t="s">
        <v>19</v>
      </c>
      <c r="H104" s="15" t="s">
        <v>126</v>
      </c>
      <c r="I104" s="16"/>
      <c r="J104" s="17">
        <v>193260</v>
      </c>
      <c r="K104" s="17"/>
      <c r="L104" s="17">
        <v>1000000</v>
      </c>
      <c r="M104" s="10"/>
      <c r="N104" s="10"/>
      <c r="O104" s="41" t="s">
        <v>74</v>
      </c>
      <c r="P104" s="10"/>
      <c r="Q104" s="6">
        <v>44440</v>
      </c>
    </row>
    <row r="105" spans="1:17" ht="50.1" customHeight="1" x14ac:dyDescent="0.2">
      <c r="A105" s="9" t="s">
        <v>75</v>
      </c>
      <c r="B105" s="10"/>
      <c r="C105" s="10"/>
      <c r="D105" s="11">
        <v>44652</v>
      </c>
      <c r="E105" s="12">
        <v>46843</v>
      </c>
      <c r="F105" s="13">
        <v>46113</v>
      </c>
      <c r="G105" s="14" t="s">
        <v>19</v>
      </c>
      <c r="H105" s="15" t="s">
        <v>124</v>
      </c>
      <c r="I105" s="16"/>
      <c r="J105" s="17">
        <v>822721.09</v>
      </c>
      <c r="K105" s="17"/>
      <c r="L105" s="17" t="s">
        <v>106</v>
      </c>
      <c r="M105" s="10"/>
      <c r="N105" s="10"/>
      <c r="O105" s="41" t="s">
        <v>35</v>
      </c>
      <c r="P105" s="10"/>
      <c r="Q105" s="6">
        <v>44652</v>
      </c>
    </row>
    <row r="106" spans="1:17" ht="50.1" customHeight="1" x14ac:dyDescent="0.2">
      <c r="A106" s="9" t="s">
        <v>76</v>
      </c>
      <c r="B106" s="10"/>
      <c r="C106" s="10"/>
      <c r="D106" s="11">
        <v>45748</v>
      </c>
      <c r="E106" s="12">
        <v>47573</v>
      </c>
      <c r="F106" s="13">
        <v>46843</v>
      </c>
      <c r="G106" s="14" t="s">
        <v>19</v>
      </c>
      <c r="H106" s="15" t="s">
        <v>127</v>
      </c>
      <c r="I106" s="16"/>
      <c r="J106" s="17">
        <v>79000</v>
      </c>
      <c r="K106" s="17"/>
      <c r="L106" s="17">
        <v>406000</v>
      </c>
      <c r="M106" s="10"/>
      <c r="N106" s="10"/>
      <c r="O106" s="41" t="s">
        <v>77</v>
      </c>
      <c r="P106" s="10"/>
      <c r="Q106" s="6">
        <v>45748</v>
      </c>
    </row>
    <row r="107" spans="1:17" ht="50.1" customHeight="1" x14ac:dyDescent="0.2">
      <c r="A107" s="9" t="s">
        <v>98</v>
      </c>
      <c r="B107" s="10"/>
      <c r="C107" s="10"/>
      <c r="D107" s="11">
        <v>46113</v>
      </c>
      <c r="E107" s="12">
        <v>47573</v>
      </c>
      <c r="F107" s="13">
        <v>46844</v>
      </c>
      <c r="G107" s="14" t="s">
        <v>18</v>
      </c>
      <c r="H107" s="15"/>
      <c r="I107" s="16"/>
      <c r="J107" s="17">
        <v>10000</v>
      </c>
      <c r="K107" s="17"/>
      <c r="L107" s="17">
        <v>40000</v>
      </c>
      <c r="M107" s="10"/>
      <c r="N107" s="10"/>
      <c r="O107" s="41" t="s">
        <v>115</v>
      </c>
      <c r="P107" s="10"/>
      <c r="Q107" s="6">
        <v>46113</v>
      </c>
    </row>
    <row r="108" spans="1:17" ht="50.1" customHeight="1" x14ac:dyDescent="0.2">
      <c r="A108" s="9" t="s">
        <v>78</v>
      </c>
      <c r="B108" s="10"/>
      <c r="C108" s="10"/>
      <c r="D108" s="11">
        <v>45748</v>
      </c>
      <c r="E108" s="12">
        <v>47573</v>
      </c>
      <c r="F108" s="13">
        <v>46113</v>
      </c>
      <c r="G108" s="14" t="s">
        <v>18</v>
      </c>
      <c r="H108" s="15"/>
      <c r="I108" s="16"/>
      <c r="J108" s="17" t="s">
        <v>103</v>
      </c>
      <c r="K108" s="17"/>
      <c r="L108" s="17" t="s">
        <v>107</v>
      </c>
      <c r="M108" s="10"/>
      <c r="N108" s="10"/>
      <c r="O108" s="41" t="s">
        <v>79</v>
      </c>
      <c r="P108" s="10"/>
      <c r="Q108" s="6">
        <v>45017</v>
      </c>
    </row>
    <row r="109" spans="1:17" ht="50.1" customHeight="1" x14ac:dyDescent="0.2">
      <c r="A109" s="9" t="s">
        <v>100</v>
      </c>
      <c r="B109" s="10"/>
      <c r="C109" s="10"/>
      <c r="D109" s="11">
        <f>E109-365*3</f>
        <v>46128</v>
      </c>
      <c r="E109" s="12" t="s">
        <v>121</v>
      </c>
      <c r="F109" s="13">
        <v>46493</v>
      </c>
      <c r="G109" s="14" t="s">
        <v>18</v>
      </c>
      <c r="H109" s="15"/>
      <c r="I109" s="16"/>
      <c r="J109" s="17" t="s">
        <v>104</v>
      </c>
      <c r="K109" s="17"/>
      <c r="L109" s="17" t="s">
        <v>109</v>
      </c>
      <c r="M109" s="10"/>
      <c r="N109" s="10"/>
      <c r="O109" s="41" t="s">
        <v>117</v>
      </c>
      <c r="P109" s="10"/>
      <c r="Q109" s="6">
        <v>46128</v>
      </c>
    </row>
    <row r="110" spans="1:17" ht="50.1" customHeight="1" x14ac:dyDescent="0.2">
      <c r="A110" s="9" t="s">
        <v>94</v>
      </c>
      <c r="B110" s="10"/>
      <c r="C110" s="10"/>
      <c r="D110" s="11">
        <v>45536</v>
      </c>
      <c r="E110" s="12">
        <v>46266</v>
      </c>
      <c r="F110" s="13">
        <v>45536</v>
      </c>
      <c r="G110" s="14" t="s">
        <v>18</v>
      </c>
      <c r="H110" s="15"/>
      <c r="I110" s="16"/>
      <c r="J110" s="17" t="s">
        <v>101</v>
      </c>
      <c r="K110" s="17"/>
      <c r="L110" s="17">
        <v>53132.76</v>
      </c>
      <c r="M110" s="10"/>
      <c r="N110" s="10"/>
      <c r="O110" s="41" t="s">
        <v>80</v>
      </c>
      <c r="P110" s="10"/>
      <c r="Q110" s="6">
        <v>45536</v>
      </c>
    </row>
    <row r="111" spans="1:17" ht="50.1" customHeight="1" x14ac:dyDescent="0.2">
      <c r="A111" s="9" t="s">
        <v>81</v>
      </c>
      <c r="B111" s="10"/>
      <c r="C111" s="10"/>
      <c r="D111" s="11">
        <v>45444</v>
      </c>
      <c r="E111" s="12">
        <v>47634</v>
      </c>
      <c r="F111" s="13">
        <v>46904</v>
      </c>
      <c r="G111" s="14" t="s">
        <v>18</v>
      </c>
      <c r="H111" s="15"/>
      <c r="I111" s="16"/>
      <c r="J111" s="17">
        <v>13000000</v>
      </c>
      <c r="K111" s="17"/>
      <c r="L111" s="17">
        <v>80000000</v>
      </c>
      <c r="M111" s="10"/>
      <c r="N111" s="10"/>
      <c r="O111" s="41" t="s">
        <v>82</v>
      </c>
      <c r="P111" s="10"/>
      <c r="Q111" s="6">
        <v>45444</v>
      </c>
    </row>
    <row r="112" spans="1:17" ht="50.1" customHeight="1" x14ac:dyDescent="0.2">
      <c r="A112" s="9" t="s">
        <v>83</v>
      </c>
      <c r="B112" s="10"/>
      <c r="C112" s="10"/>
      <c r="D112" s="11">
        <v>45300</v>
      </c>
      <c r="E112" s="12">
        <v>47125</v>
      </c>
      <c r="F112" s="13">
        <v>46395</v>
      </c>
      <c r="G112" s="14" t="s">
        <v>18</v>
      </c>
      <c r="H112" s="15"/>
      <c r="I112" s="16"/>
      <c r="J112" s="17">
        <v>500000</v>
      </c>
      <c r="K112" s="17"/>
      <c r="L112" s="17">
        <v>2500000</v>
      </c>
      <c r="M112" s="10"/>
      <c r="N112" s="10"/>
      <c r="O112" s="41" t="s">
        <v>123</v>
      </c>
      <c r="P112" s="10"/>
      <c r="Q112" s="6">
        <v>45300</v>
      </c>
    </row>
    <row r="113" spans="1:17" ht="50.1" customHeight="1" x14ac:dyDescent="0.2">
      <c r="A113" s="9" t="s">
        <v>84</v>
      </c>
      <c r="B113" s="10"/>
      <c r="C113" s="10"/>
      <c r="D113" s="11">
        <v>45536</v>
      </c>
      <c r="E113" s="12">
        <v>46630</v>
      </c>
      <c r="F113" s="13">
        <v>45900</v>
      </c>
      <c r="G113" s="14" t="s">
        <v>18</v>
      </c>
      <c r="H113" s="15"/>
      <c r="I113" s="16"/>
      <c r="J113" s="17">
        <v>85060</v>
      </c>
      <c r="K113" s="17"/>
      <c r="L113" s="17" t="s">
        <v>108</v>
      </c>
      <c r="M113" s="10"/>
      <c r="N113" s="10"/>
      <c r="O113" s="41" t="s">
        <v>85</v>
      </c>
      <c r="P113" s="10"/>
      <c r="Q113" s="6">
        <v>45300</v>
      </c>
    </row>
    <row r="114" spans="1:17" ht="50.1" customHeight="1" x14ac:dyDescent="0.2">
      <c r="A114" s="9" t="s">
        <v>86</v>
      </c>
      <c r="B114" s="10"/>
      <c r="C114" s="10"/>
      <c r="D114" s="11">
        <v>45383</v>
      </c>
      <c r="E114" s="12">
        <v>47208</v>
      </c>
      <c r="F114" s="13">
        <v>46477</v>
      </c>
      <c r="G114" s="14" t="s">
        <v>18</v>
      </c>
      <c r="H114" s="15"/>
      <c r="I114" s="16"/>
      <c r="J114" s="17">
        <v>11280</v>
      </c>
      <c r="K114" s="17"/>
      <c r="L114" s="17">
        <v>56400</v>
      </c>
      <c r="M114" s="10"/>
      <c r="N114" s="10"/>
      <c r="O114" s="41" t="s">
        <v>87</v>
      </c>
      <c r="P114" s="10"/>
      <c r="Q114" s="6">
        <v>45778</v>
      </c>
    </row>
    <row r="115" spans="1:17" ht="50.1" customHeight="1" x14ac:dyDescent="0.2">
      <c r="A115" s="9" t="s">
        <v>88</v>
      </c>
      <c r="B115" s="10"/>
      <c r="C115" s="10"/>
      <c r="D115" s="11">
        <v>45200</v>
      </c>
      <c r="E115" s="12">
        <v>47026</v>
      </c>
      <c r="F115" s="13">
        <v>46295</v>
      </c>
      <c r="G115" s="14" t="s">
        <v>18</v>
      </c>
      <c r="H115" s="15"/>
      <c r="I115" s="16"/>
      <c r="J115" s="17">
        <v>104000</v>
      </c>
      <c r="K115" s="17"/>
      <c r="L115" s="17">
        <v>520000</v>
      </c>
      <c r="M115" s="10"/>
      <c r="N115" s="10"/>
      <c r="O115" s="41" t="s">
        <v>89</v>
      </c>
      <c r="P115" s="10"/>
      <c r="Q115" s="6">
        <v>45200</v>
      </c>
    </row>
    <row r="116" spans="1:17" ht="50.1" customHeight="1" x14ac:dyDescent="0.2">
      <c r="A116" s="9" t="s">
        <v>223</v>
      </c>
      <c r="B116" s="10"/>
      <c r="C116" s="10"/>
      <c r="D116" s="11">
        <v>45596</v>
      </c>
      <c r="E116" s="12">
        <v>47056</v>
      </c>
      <c r="F116" s="13">
        <v>46690</v>
      </c>
      <c r="G116" s="5" t="s">
        <v>18</v>
      </c>
      <c r="H116" s="5"/>
      <c r="I116" s="16"/>
      <c r="J116" s="17">
        <v>41545.75</v>
      </c>
      <c r="K116" s="17"/>
      <c r="L116" s="17">
        <v>191183</v>
      </c>
      <c r="M116" s="10"/>
      <c r="N116" s="10"/>
      <c r="O116" s="41" t="s">
        <v>218</v>
      </c>
      <c r="P116" s="10"/>
      <c r="Q116" s="6">
        <v>45596</v>
      </c>
    </row>
    <row r="117" spans="1:17" ht="50.1" customHeight="1" x14ac:dyDescent="0.2">
      <c r="A117" s="9" t="s">
        <v>224</v>
      </c>
      <c r="B117" s="10"/>
      <c r="C117" s="10"/>
      <c r="D117" s="11">
        <v>46171</v>
      </c>
      <c r="E117" s="12">
        <v>47267</v>
      </c>
      <c r="F117" s="13">
        <v>47267</v>
      </c>
      <c r="G117" s="5" t="s">
        <v>18</v>
      </c>
      <c r="H117" s="5"/>
      <c r="I117" s="16"/>
      <c r="J117" s="17">
        <v>47168.62</v>
      </c>
      <c r="K117" s="17"/>
      <c r="L117" s="17">
        <v>86325</v>
      </c>
      <c r="M117" s="10"/>
      <c r="N117" s="10"/>
      <c r="O117" s="41" t="s">
        <v>225</v>
      </c>
      <c r="P117" s="10"/>
      <c r="Q117" s="6">
        <v>46171</v>
      </c>
    </row>
    <row r="118" spans="1:17" ht="50.1" customHeight="1" x14ac:dyDescent="0.2">
      <c r="A118" s="9" t="s">
        <v>226</v>
      </c>
      <c r="B118" s="10"/>
      <c r="C118" s="10"/>
      <c r="D118" s="11">
        <v>45362</v>
      </c>
      <c r="E118" s="12">
        <v>46457</v>
      </c>
      <c r="F118" s="13">
        <v>46457</v>
      </c>
      <c r="G118" s="5" t="s">
        <v>18</v>
      </c>
      <c r="H118" s="5"/>
      <c r="I118" s="16"/>
      <c r="J118" s="17">
        <v>21945</v>
      </c>
      <c r="K118" s="17"/>
      <c r="L118" s="17">
        <v>65835</v>
      </c>
      <c r="M118" s="10"/>
      <c r="N118" s="10"/>
      <c r="O118" s="41" t="s">
        <v>227</v>
      </c>
      <c r="P118" s="10"/>
      <c r="Q118" s="6">
        <v>45362</v>
      </c>
    </row>
    <row r="119" spans="1:17" ht="50.1" customHeight="1" x14ac:dyDescent="0.2">
      <c r="A119" s="9" t="s">
        <v>228</v>
      </c>
      <c r="B119" s="10"/>
      <c r="C119" s="10"/>
      <c r="D119" s="11">
        <v>45599</v>
      </c>
      <c r="E119" s="12">
        <v>46457</v>
      </c>
      <c r="F119" s="13">
        <v>46457</v>
      </c>
      <c r="G119" s="5" t="s">
        <v>18</v>
      </c>
      <c r="H119" s="5"/>
      <c r="I119" s="16"/>
      <c r="J119" s="17">
        <v>12616.67</v>
      </c>
      <c r="K119" s="17"/>
      <c r="L119" s="17">
        <v>37850</v>
      </c>
      <c r="M119" s="10"/>
      <c r="N119" s="10"/>
      <c r="O119" s="41" t="s">
        <v>229</v>
      </c>
      <c r="P119" s="10"/>
      <c r="Q119" s="6">
        <v>45599</v>
      </c>
    </row>
    <row r="120" spans="1:17" ht="50.1" customHeight="1" x14ac:dyDescent="0.2">
      <c r="A120" s="9" t="s">
        <v>294</v>
      </c>
      <c r="B120" s="10"/>
      <c r="C120" s="10"/>
      <c r="D120" s="11">
        <v>46112</v>
      </c>
      <c r="E120" s="12">
        <v>46477</v>
      </c>
      <c r="F120" s="13">
        <v>46477</v>
      </c>
      <c r="G120" s="5" t="s">
        <v>18</v>
      </c>
      <c r="H120" s="5"/>
      <c r="I120" s="16"/>
      <c r="J120" s="17">
        <v>25000</v>
      </c>
      <c r="K120" s="17"/>
      <c r="L120" s="17">
        <v>25000</v>
      </c>
      <c r="M120" s="10"/>
      <c r="N120" s="10"/>
      <c r="O120" s="41" t="s">
        <v>295</v>
      </c>
      <c r="P120" s="10"/>
      <c r="Q120" s="6" t="s">
        <v>344</v>
      </c>
    </row>
    <row r="121" spans="1:17" ht="50.1" customHeight="1" x14ac:dyDescent="0.2">
      <c r="A121" s="9" t="s">
        <v>192</v>
      </c>
      <c r="B121" s="10"/>
      <c r="C121" s="10"/>
      <c r="D121" s="11">
        <v>43284</v>
      </c>
      <c r="E121" s="12">
        <v>46934</v>
      </c>
      <c r="F121" s="13">
        <v>46203</v>
      </c>
      <c r="G121" s="5" t="s">
        <v>18</v>
      </c>
      <c r="H121" s="5"/>
      <c r="I121" s="16"/>
      <c r="J121" s="17">
        <v>735000</v>
      </c>
      <c r="K121" s="17"/>
      <c r="L121" s="17">
        <v>5000000</v>
      </c>
      <c r="M121" s="10"/>
      <c r="N121" s="10"/>
      <c r="O121" s="41" t="s">
        <v>193</v>
      </c>
      <c r="P121" s="10"/>
      <c r="Q121" s="6">
        <v>43284</v>
      </c>
    </row>
    <row r="122" spans="1:17" ht="50.1" customHeight="1" x14ac:dyDescent="0.2">
      <c r="A122" s="9" t="s">
        <v>230</v>
      </c>
      <c r="B122" s="10"/>
      <c r="C122" s="10"/>
      <c r="D122" s="11">
        <v>45322</v>
      </c>
      <c r="E122" s="12">
        <v>46418</v>
      </c>
      <c r="F122" s="13">
        <v>46418</v>
      </c>
      <c r="G122" s="5" t="s">
        <v>18</v>
      </c>
      <c r="H122" s="5"/>
      <c r="I122" s="16"/>
      <c r="J122" s="17">
        <v>15323</v>
      </c>
      <c r="K122" s="17"/>
      <c r="L122" s="17">
        <v>45970.97</v>
      </c>
      <c r="M122" s="10"/>
      <c r="N122" s="10"/>
      <c r="O122" s="41" t="s">
        <v>231</v>
      </c>
      <c r="P122" s="10"/>
      <c r="Q122" s="6" t="s">
        <v>341</v>
      </c>
    </row>
    <row r="123" spans="1:17" ht="50.1" customHeight="1" x14ac:dyDescent="0.2">
      <c r="A123" s="9" t="s">
        <v>232</v>
      </c>
      <c r="B123" s="10"/>
      <c r="C123" s="10"/>
      <c r="D123" s="11">
        <v>45554</v>
      </c>
      <c r="E123" s="12">
        <v>47015</v>
      </c>
      <c r="F123" s="13">
        <v>46649</v>
      </c>
      <c r="G123" s="5" t="s">
        <v>18</v>
      </c>
      <c r="H123" s="5"/>
      <c r="I123" s="16"/>
      <c r="J123" s="17">
        <v>84614.399999999994</v>
      </c>
      <c r="K123" s="17"/>
      <c r="L123" s="17">
        <v>341842.17</v>
      </c>
      <c r="M123" s="10"/>
      <c r="N123" s="10"/>
      <c r="O123" s="41" t="s">
        <v>233</v>
      </c>
      <c r="P123" s="10"/>
      <c r="Q123" s="6">
        <v>45554</v>
      </c>
    </row>
    <row r="124" spans="1:17" ht="50.1" customHeight="1" x14ac:dyDescent="0.2">
      <c r="A124" s="9" t="s">
        <v>240</v>
      </c>
      <c r="B124" s="10"/>
      <c r="C124" s="10"/>
      <c r="D124" s="11">
        <v>45554</v>
      </c>
      <c r="E124" s="12">
        <v>47380</v>
      </c>
      <c r="F124" s="13">
        <v>47380</v>
      </c>
      <c r="G124" s="5" t="s">
        <v>18</v>
      </c>
      <c r="H124" s="5"/>
      <c r="I124" s="16"/>
      <c r="J124" s="17">
        <v>95179.6</v>
      </c>
      <c r="K124" s="17"/>
      <c r="L124" s="17">
        <v>475898</v>
      </c>
      <c r="M124" s="10"/>
      <c r="N124" s="10"/>
      <c r="O124" s="41" t="s">
        <v>239</v>
      </c>
      <c r="P124" s="10"/>
      <c r="Q124" s="6">
        <v>45554</v>
      </c>
    </row>
    <row r="125" spans="1:17" ht="50.1" customHeight="1" x14ac:dyDescent="0.2">
      <c r="A125" s="9" t="s">
        <v>238</v>
      </c>
      <c r="B125" s="10"/>
      <c r="C125" s="10"/>
      <c r="D125" s="11">
        <v>45554</v>
      </c>
      <c r="E125" s="12">
        <v>46649</v>
      </c>
      <c r="F125" s="13">
        <v>46649</v>
      </c>
      <c r="G125" s="5" t="s">
        <v>18</v>
      </c>
      <c r="H125" s="5"/>
      <c r="I125" s="16"/>
      <c r="J125" s="17">
        <v>87206</v>
      </c>
      <c r="K125" s="17"/>
      <c r="L125" s="17">
        <v>261618</v>
      </c>
      <c r="M125" s="10"/>
      <c r="N125" s="10"/>
      <c r="O125" s="41" t="s">
        <v>239</v>
      </c>
      <c r="P125" s="10"/>
      <c r="Q125" s="6">
        <v>45554</v>
      </c>
    </row>
    <row r="126" spans="1:17" ht="50.1" customHeight="1" x14ac:dyDescent="0.2">
      <c r="A126" s="9" t="s">
        <v>173</v>
      </c>
      <c r="B126" s="10"/>
      <c r="C126" s="10"/>
      <c r="D126" s="11">
        <v>45173</v>
      </c>
      <c r="E126" s="12">
        <v>46633</v>
      </c>
      <c r="F126" s="13">
        <v>46268</v>
      </c>
      <c r="G126" s="5" t="s">
        <v>18</v>
      </c>
      <c r="H126" s="5"/>
      <c r="I126" s="16"/>
      <c r="J126" s="17">
        <v>40000</v>
      </c>
      <c r="K126" s="17"/>
      <c r="L126" s="17">
        <v>173400</v>
      </c>
      <c r="M126" s="10"/>
      <c r="N126" s="10"/>
      <c r="O126" s="41" t="s">
        <v>174</v>
      </c>
      <c r="P126" s="10"/>
      <c r="Q126" s="6">
        <v>45173</v>
      </c>
    </row>
    <row r="127" spans="1:17" ht="50.1" customHeight="1" x14ac:dyDescent="0.2">
      <c r="A127" s="9" t="s">
        <v>288</v>
      </c>
      <c r="B127" s="10"/>
      <c r="C127" s="10"/>
      <c r="D127" s="11">
        <v>45221</v>
      </c>
      <c r="E127" s="12">
        <v>46681</v>
      </c>
      <c r="F127" s="13">
        <v>46681</v>
      </c>
      <c r="G127" s="5" t="s">
        <v>18</v>
      </c>
      <c r="H127" s="5"/>
      <c r="I127" s="16"/>
      <c r="J127" s="17">
        <v>18414.099999999999</v>
      </c>
      <c r="K127" s="17"/>
      <c r="L127" s="17">
        <v>73656.42</v>
      </c>
      <c r="M127" s="10"/>
      <c r="N127" s="10"/>
      <c r="O127" s="41" t="s">
        <v>289</v>
      </c>
      <c r="P127" s="10"/>
      <c r="Q127" s="6">
        <v>45221</v>
      </c>
    </row>
    <row r="128" spans="1:17" ht="50.1" customHeight="1" x14ac:dyDescent="0.2">
      <c r="A128" s="9" t="s">
        <v>198</v>
      </c>
      <c r="B128" s="10"/>
      <c r="C128" s="10"/>
      <c r="D128" s="11">
        <v>45596</v>
      </c>
      <c r="E128" s="12">
        <v>49248</v>
      </c>
      <c r="F128" s="13">
        <v>49248</v>
      </c>
      <c r="G128" s="5" t="s">
        <v>18</v>
      </c>
      <c r="H128" s="5"/>
      <c r="I128" s="16"/>
      <c r="J128" s="17">
        <v>80000</v>
      </c>
      <c r="K128" s="17"/>
      <c r="L128" s="17" t="s">
        <v>200</v>
      </c>
      <c r="M128" s="10"/>
      <c r="N128" s="10"/>
      <c r="O128" s="41" t="s">
        <v>199</v>
      </c>
      <c r="P128" s="10"/>
      <c r="Q128" s="6">
        <v>45596</v>
      </c>
    </row>
    <row r="129" spans="1:17" ht="50.1" customHeight="1" x14ac:dyDescent="0.2">
      <c r="A129" s="9" t="s">
        <v>234</v>
      </c>
      <c r="B129" s="10"/>
      <c r="C129" s="10"/>
      <c r="D129" s="11">
        <v>45613</v>
      </c>
      <c r="E129" s="12">
        <v>46708</v>
      </c>
      <c r="F129" s="13">
        <v>46708</v>
      </c>
      <c r="G129" s="5" t="s">
        <v>18</v>
      </c>
      <c r="H129" s="5"/>
      <c r="I129" s="16"/>
      <c r="J129" s="17">
        <v>7899</v>
      </c>
      <c r="K129" s="17"/>
      <c r="L129" s="17">
        <v>23697</v>
      </c>
      <c r="M129" s="10"/>
      <c r="N129" s="10"/>
      <c r="O129" s="41" t="s">
        <v>235</v>
      </c>
      <c r="P129" s="10"/>
      <c r="Q129" s="6">
        <v>45613</v>
      </c>
    </row>
    <row r="130" spans="1:17" ht="50.1" customHeight="1" x14ac:dyDescent="0.2">
      <c r="A130" s="9" t="s">
        <v>236</v>
      </c>
      <c r="B130" s="10"/>
      <c r="C130" s="10"/>
      <c r="D130" s="11">
        <v>45627</v>
      </c>
      <c r="E130" s="12">
        <v>46722</v>
      </c>
      <c r="F130" s="13">
        <v>46722</v>
      </c>
      <c r="G130" s="5" t="s">
        <v>18</v>
      </c>
      <c r="H130" s="5"/>
      <c r="I130" s="16"/>
      <c r="J130" s="17">
        <v>3239.33</v>
      </c>
      <c r="K130" s="17"/>
      <c r="L130" s="17">
        <v>9718</v>
      </c>
      <c r="M130" s="10"/>
      <c r="N130" s="10"/>
      <c r="O130" s="41" t="s">
        <v>237</v>
      </c>
      <c r="P130" s="10"/>
      <c r="Q130" s="6">
        <v>45627</v>
      </c>
    </row>
    <row r="131" spans="1:17" ht="50.1" customHeight="1" x14ac:dyDescent="0.2">
      <c r="A131" s="9" t="s">
        <v>215</v>
      </c>
      <c r="B131" s="10"/>
      <c r="C131" s="10"/>
      <c r="D131" s="11">
        <v>45017</v>
      </c>
      <c r="E131" s="12">
        <v>46477</v>
      </c>
      <c r="F131" s="13">
        <v>46477</v>
      </c>
      <c r="G131" s="5" t="s">
        <v>18</v>
      </c>
      <c r="H131" s="5"/>
      <c r="I131" s="16"/>
      <c r="J131" s="17">
        <v>5000</v>
      </c>
      <c r="K131" s="17"/>
      <c r="L131" s="17">
        <v>20000</v>
      </c>
      <c r="M131" s="10"/>
      <c r="N131" s="10"/>
      <c r="O131" s="41" t="s">
        <v>216</v>
      </c>
      <c r="P131" s="10"/>
      <c r="Q131" s="6">
        <v>45017</v>
      </c>
    </row>
    <row r="132" spans="1:17" ht="50.1" customHeight="1" x14ac:dyDescent="0.2">
      <c r="A132" s="9" t="s">
        <v>219</v>
      </c>
      <c r="B132" s="10"/>
      <c r="C132" s="10"/>
      <c r="D132" s="11">
        <v>46022</v>
      </c>
      <c r="E132" s="12">
        <v>46387</v>
      </c>
      <c r="F132" s="13">
        <v>46387</v>
      </c>
      <c r="G132" s="5" t="s">
        <v>18</v>
      </c>
      <c r="H132" s="5"/>
      <c r="I132" s="16"/>
      <c r="J132" s="17">
        <v>612000</v>
      </c>
      <c r="K132" s="17"/>
      <c r="L132" s="17">
        <v>612000</v>
      </c>
      <c r="M132" s="10"/>
      <c r="N132" s="10"/>
      <c r="O132" s="41" t="s">
        <v>220</v>
      </c>
      <c r="P132" s="10"/>
      <c r="Q132" s="6">
        <v>46022</v>
      </c>
    </row>
    <row r="133" spans="1:17" ht="50.1" customHeight="1" x14ac:dyDescent="0.2">
      <c r="A133" s="9" t="s">
        <v>217</v>
      </c>
      <c r="B133" s="10"/>
      <c r="C133" s="10"/>
      <c r="D133" s="11">
        <v>45303</v>
      </c>
      <c r="E133" s="12">
        <v>46399</v>
      </c>
      <c r="F133" s="13">
        <v>46399</v>
      </c>
      <c r="G133" s="5" t="s">
        <v>18</v>
      </c>
      <c r="H133" s="5"/>
      <c r="I133" s="16"/>
      <c r="J133" s="17">
        <v>9500</v>
      </c>
      <c r="K133" s="17"/>
      <c r="L133" s="17">
        <v>28000</v>
      </c>
      <c r="M133" s="10"/>
      <c r="N133" s="10"/>
      <c r="O133" s="41" t="s">
        <v>57</v>
      </c>
      <c r="P133" s="10"/>
      <c r="Q133" s="6">
        <v>45303</v>
      </c>
    </row>
    <row r="134" spans="1:17" ht="50.1" customHeight="1" x14ac:dyDescent="0.2">
      <c r="A134" s="9" t="s">
        <v>204</v>
      </c>
      <c r="B134" s="10"/>
      <c r="C134" s="10"/>
      <c r="D134" s="11">
        <v>43190</v>
      </c>
      <c r="E134" s="12" t="s">
        <v>206</v>
      </c>
      <c r="F134" s="13" t="s">
        <v>206</v>
      </c>
      <c r="G134" s="5" t="s">
        <v>18</v>
      </c>
      <c r="H134" s="5"/>
      <c r="I134" s="16"/>
      <c r="J134" s="17" t="s">
        <v>205</v>
      </c>
      <c r="K134" s="17"/>
      <c r="L134" s="17" t="s">
        <v>200</v>
      </c>
      <c r="M134" s="10"/>
      <c r="N134" s="10"/>
      <c r="O134" s="41" t="s">
        <v>202</v>
      </c>
      <c r="P134" s="10"/>
      <c r="Q134" s="6">
        <v>43190</v>
      </c>
    </row>
    <row r="135" spans="1:17" ht="50.1" customHeight="1" x14ac:dyDescent="0.2">
      <c r="A135" s="9" t="s">
        <v>177</v>
      </c>
      <c r="B135" s="10"/>
      <c r="C135" s="10"/>
      <c r="D135" s="11">
        <v>42735</v>
      </c>
      <c r="E135" s="12" t="s">
        <v>180</v>
      </c>
      <c r="F135" s="13" t="s">
        <v>179</v>
      </c>
      <c r="G135" s="5" t="s">
        <v>18</v>
      </c>
      <c r="H135" s="5"/>
      <c r="I135" s="16"/>
      <c r="J135" s="17">
        <v>250000</v>
      </c>
      <c r="K135" s="17"/>
      <c r="L135" s="17">
        <v>2500000</v>
      </c>
      <c r="M135" s="10"/>
      <c r="N135" s="10"/>
      <c r="O135" s="41" t="s">
        <v>178</v>
      </c>
      <c r="P135" s="10"/>
      <c r="Q135" s="6">
        <v>42735</v>
      </c>
    </row>
    <row r="136" spans="1:17" ht="50.1" customHeight="1" x14ac:dyDescent="0.2">
      <c r="A136" s="9" t="s">
        <v>241</v>
      </c>
      <c r="B136" s="10"/>
      <c r="C136" s="10"/>
      <c r="D136" s="11">
        <v>45169</v>
      </c>
      <c r="E136" s="12">
        <v>46265</v>
      </c>
      <c r="F136" s="13">
        <v>46265</v>
      </c>
      <c r="G136" s="5" t="s">
        <v>18</v>
      </c>
      <c r="H136" s="5"/>
      <c r="I136" s="16"/>
      <c r="J136" s="17">
        <v>32986</v>
      </c>
      <c r="K136" s="17"/>
      <c r="L136" s="17">
        <v>98958</v>
      </c>
      <c r="M136" s="10"/>
      <c r="N136" s="10"/>
      <c r="O136" s="41" t="s">
        <v>242</v>
      </c>
      <c r="P136" s="10"/>
      <c r="Q136" s="6">
        <v>45169</v>
      </c>
    </row>
    <row r="137" spans="1:17" ht="50.1" customHeight="1" x14ac:dyDescent="0.2">
      <c r="A137" s="9" t="s">
        <v>243</v>
      </c>
      <c r="B137" s="10"/>
      <c r="C137" s="10"/>
      <c r="D137" s="11" t="s">
        <v>342</v>
      </c>
      <c r="E137" s="12">
        <v>46674</v>
      </c>
      <c r="F137" s="13">
        <v>46674</v>
      </c>
      <c r="G137" s="5" t="s">
        <v>18</v>
      </c>
      <c r="H137" s="5"/>
      <c r="I137" s="16"/>
      <c r="J137" s="17">
        <v>10229.57</v>
      </c>
      <c r="K137" s="17"/>
      <c r="L137" s="17">
        <v>30688.74</v>
      </c>
      <c r="M137" s="10"/>
      <c r="N137" s="10"/>
      <c r="O137" s="41" t="s">
        <v>231</v>
      </c>
      <c r="P137" s="10"/>
      <c r="Q137" s="6" t="s">
        <v>342</v>
      </c>
    </row>
    <row r="138" spans="1:17" ht="50.1" customHeight="1" x14ac:dyDescent="0.2">
      <c r="A138" s="9" t="s">
        <v>299</v>
      </c>
      <c r="B138" s="10"/>
      <c r="C138" s="10"/>
      <c r="D138" s="11">
        <v>46029</v>
      </c>
      <c r="E138" s="12">
        <v>47490</v>
      </c>
      <c r="F138" s="13">
        <v>47490</v>
      </c>
      <c r="G138" s="5" t="s">
        <v>18</v>
      </c>
      <c r="H138" s="5"/>
      <c r="I138" s="16"/>
      <c r="J138" s="17">
        <v>44428.17</v>
      </c>
      <c r="K138" s="17"/>
      <c r="L138" s="17">
        <v>177712.68</v>
      </c>
      <c r="M138" s="10"/>
      <c r="N138" s="10"/>
      <c r="O138" s="41" t="s">
        <v>300</v>
      </c>
      <c r="P138" s="10"/>
      <c r="Q138" s="6">
        <v>46029</v>
      </c>
    </row>
    <row r="139" spans="1:17" ht="50.1" customHeight="1" x14ac:dyDescent="0.2">
      <c r="A139" s="9" t="s">
        <v>296</v>
      </c>
      <c r="B139" s="10"/>
      <c r="C139" s="10"/>
      <c r="D139" s="11" t="s">
        <v>345</v>
      </c>
      <c r="E139" s="12" t="s">
        <v>298</v>
      </c>
      <c r="F139" s="13" t="s">
        <v>298</v>
      </c>
      <c r="G139" s="5" t="s">
        <v>18</v>
      </c>
      <c r="H139" s="5"/>
      <c r="I139" s="16"/>
      <c r="J139" s="17">
        <v>17722.5</v>
      </c>
      <c r="K139" s="17"/>
      <c r="L139" s="17">
        <v>88615</v>
      </c>
      <c r="M139" s="10"/>
      <c r="N139" s="10"/>
      <c r="O139" s="41" t="s">
        <v>297</v>
      </c>
      <c r="P139" s="10"/>
      <c r="Q139" s="6" t="s">
        <v>345</v>
      </c>
    </row>
    <row r="140" spans="1:17" ht="50.1" customHeight="1" x14ac:dyDescent="0.2">
      <c r="A140" s="9" t="s">
        <v>185</v>
      </c>
      <c r="B140" s="10"/>
      <c r="C140" s="10"/>
      <c r="D140" s="11">
        <v>41912</v>
      </c>
      <c r="E140" s="12">
        <v>47026</v>
      </c>
      <c r="F140" s="13">
        <v>47026</v>
      </c>
      <c r="G140" s="5" t="s">
        <v>18</v>
      </c>
      <c r="H140" s="5"/>
      <c r="I140" s="16"/>
      <c r="J140" s="17">
        <v>1200000</v>
      </c>
      <c r="K140" s="17"/>
      <c r="L140" s="17">
        <v>15000000</v>
      </c>
      <c r="M140" s="10"/>
      <c r="N140" s="10"/>
      <c r="O140" s="41" t="s">
        <v>184</v>
      </c>
      <c r="P140" s="10"/>
      <c r="Q140" s="6">
        <v>41912</v>
      </c>
    </row>
    <row r="141" spans="1:17" ht="50.1" customHeight="1" x14ac:dyDescent="0.2">
      <c r="A141" s="9" t="s">
        <v>244</v>
      </c>
      <c r="B141" s="10"/>
      <c r="C141" s="10"/>
      <c r="D141" s="11">
        <v>45962</v>
      </c>
      <c r="E141" s="12">
        <v>47423</v>
      </c>
      <c r="F141" s="13">
        <v>47423</v>
      </c>
      <c r="G141" s="5" t="s">
        <v>18</v>
      </c>
      <c r="H141" s="5"/>
      <c r="I141" s="16"/>
      <c r="J141" s="17">
        <v>200000</v>
      </c>
      <c r="K141" s="17"/>
      <c r="L141" s="17">
        <v>800000</v>
      </c>
      <c r="M141" s="10"/>
      <c r="N141" s="10"/>
      <c r="O141" s="41" t="s">
        <v>245</v>
      </c>
      <c r="P141" s="10"/>
      <c r="Q141" s="6">
        <v>45962</v>
      </c>
    </row>
    <row r="142" spans="1:17" ht="50.1" customHeight="1" x14ac:dyDescent="0.2">
      <c r="A142" s="9" t="s">
        <v>221</v>
      </c>
      <c r="B142" s="10"/>
      <c r="C142" s="10"/>
      <c r="D142" s="11" t="s">
        <v>340</v>
      </c>
      <c r="E142" s="12">
        <v>46873</v>
      </c>
      <c r="F142" s="13">
        <v>46873</v>
      </c>
      <c r="G142" s="5" t="s">
        <v>18</v>
      </c>
      <c r="H142" s="5"/>
      <c r="I142" s="16"/>
      <c r="J142" s="17">
        <v>11656.08</v>
      </c>
      <c r="K142" s="17"/>
      <c r="L142" s="17">
        <v>34968.239999999998</v>
      </c>
      <c r="M142" s="10"/>
      <c r="N142" s="10"/>
      <c r="O142" s="41" t="s">
        <v>222</v>
      </c>
      <c r="P142" s="10"/>
      <c r="Q142" s="6" t="s">
        <v>340</v>
      </c>
    </row>
    <row r="143" spans="1:17" ht="50.1" customHeight="1" x14ac:dyDescent="0.2">
      <c r="A143" s="9" t="s">
        <v>246</v>
      </c>
      <c r="B143" s="10"/>
      <c r="C143" s="10"/>
      <c r="D143" s="11">
        <v>45443</v>
      </c>
      <c r="E143" s="12">
        <v>46538</v>
      </c>
      <c r="F143" s="13">
        <v>46538</v>
      </c>
      <c r="G143" s="5" t="s">
        <v>18</v>
      </c>
      <c r="H143" s="5"/>
      <c r="I143" s="16"/>
      <c r="J143" s="17">
        <v>8250</v>
      </c>
      <c r="K143" s="17"/>
      <c r="L143" s="17">
        <v>24750</v>
      </c>
      <c r="M143" s="10"/>
      <c r="N143" s="10"/>
      <c r="O143" s="41" t="s">
        <v>247</v>
      </c>
      <c r="P143" s="10"/>
      <c r="Q143" s="6">
        <v>45443</v>
      </c>
    </row>
    <row r="144" spans="1:17" ht="50.1" customHeight="1" x14ac:dyDescent="0.2">
      <c r="A144" s="9" t="s">
        <v>248</v>
      </c>
      <c r="B144" s="10"/>
      <c r="C144" s="10"/>
      <c r="D144" s="11">
        <v>44286</v>
      </c>
      <c r="E144" s="12">
        <v>48669</v>
      </c>
      <c r="F144" s="13">
        <v>47938</v>
      </c>
      <c r="G144" s="5" t="s">
        <v>18</v>
      </c>
      <c r="H144" s="5"/>
      <c r="I144" s="16"/>
      <c r="J144" s="17" t="s">
        <v>250</v>
      </c>
      <c r="K144" s="17"/>
      <c r="L144" s="17" t="s">
        <v>251</v>
      </c>
      <c r="M144" s="10"/>
      <c r="N144" s="10"/>
      <c r="O144" s="41" t="s">
        <v>249</v>
      </c>
      <c r="P144" s="10"/>
      <c r="Q144" s="6">
        <v>47938</v>
      </c>
    </row>
    <row r="145" spans="1:17" ht="50.1" customHeight="1" x14ac:dyDescent="0.2">
      <c r="A145" s="9" t="s">
        <v>194</v>
      </c>
      <c r="B145" s="10"/>
      <c r="C145" s="10"/>
      <c r="D145" s="11">
        <v>43190</v>
      </c>
      <c r="E145" s="12">
        <v>48669</v>
      </c>
      <c r="F145" s="13">
        <v>48669</v>
      </c>
      <c r="G145" s="5" t="s">
        <v>18</v>
      </c>
      <c r="H145" s="5"/>
      <c r="I145" s="16"/>
      <c r="J145" s="17" t="s">
        <v>196</v>
      </c>
      <c r="K145" s="17"/>
      <c r="L145" s="17" t="s">
        <v>197</v>
      </c>
      <c r="M145" s="10"/>
      <c r="N145" s="10"/>
      <c r="O145" s="41" t="s">
        <v>195</v>
      </c>
      <c r="P145" s="10"/>
      <c r="Q145" s="6">
        <v>43190</v>
      </c>
    </row>
    <row r="146" spans="1:17" ht="50.1" customHeight="1" x14ac:dyDescent="0.2">
      <c r="A146" s="9" t="s">
        <v>252</v>
      </c>
      <c r="B146" s="10"/>
      <c r="C146" s="10"/>
      <c r="D146" s="11">
        <v>44472</v>
      </c>
      <c r="E146" s="12">
        <v>46298</v>
      </c>
      <c r="F146" s="13">
        <v>46298</v>
      </c>
      <c r="G146" s="5" t="s">
        <v>18</v>
      </c>
      <c r="H146" s="5"/>
      <c r="I146" s="16"/>
      <c r="J146" s="17">
        <v>75000</v>
      </c>
      <c r="K146" s="17"/>
      <c r="L146" s="17">
        <v>375000</v>
      </c>
      <c r="M146" s="10"/>
      <c r="N146" s="10"/>
      <c r="O146" s="41" t="s">
        <v>253</v>
      </c>
      <c r="P146" s="10"/>
      <c r="Q146" s="6">
        <v>44472</v>
      </c>
    </row>
    <row r="147" spans="1:17" ht="50.1" customHeight="1" x14ac:dyDescent="0.2">
      <c r="A147" s="9" t="s">
        <v>254</v>
      </c>
      <c r="B147" s="10"/>
      <c r="C147" s="10"/>
      <c r="D147" s="11">
        <v>45616</v>
      </c>
      <c r="E147" s="12">
        <v>46346</v>
      </c>
      <c r="F147" s="13">
        <v>46346</v>
      </c>
      <c r="G147" s="5" t="s">
        <v>18</v>
      </c>
      <c r="H147" s="5"/>
      <c r="I147" s="16"/>
      <c r="J147" s="17">
        <v>94429</v>
      </c>
      <c r="K147" s="17"/>
      <c r="L147" s="17">
        <v>188334</v>
      </c>
      <c r="M147" s="10"/>
      <c r="N147" s="10"/>
      <c r="O147" s="41" t="s">
        <v>253</v>
      </c>
      <c r="P147" s="10"/>
      <c r="Q147" s="6">
        <v>45616</v>
      </c>
    </row>
    <row r="148" spans="1:17" ht="50.1" customHeight="1" x14ac:dyDescent="0.2">
      <c r="A148" s="9" t="s">
        <v>255</v>
      </c>
      <c r="B148" s="10"/>
      <c r="C148" s="10"/>
      <c r="D148" s="11">
        <v>44651</v>
      </c>
      <c r="E148" s="12">
        <v>46843</v>
      </c>
      <c r="F148" s="13">
        <v>46843</v>
      </c>
      <c r="G148" s="5" t="s">
        <v>18</v>
      </c>
      <c r="H148" s="5"/>
      <c r="I148" s="16"/>
      <c r="J148" s="17">
        <v>36890.53</v>
      </c>
      <c r="K148" s="17"/>
      <c r="L148" s="17">
        <v>223412</v>
      </c>
      <c r="M148" s="10"/>
      <c r="N148" s="10"/>
      <c r="O148" s="41" t="s">
        <v>256</v>
      </c>
      <c r="P148" s="10"/>
      <c r="Q148" s="6">
        <v>44651</v>
      </c>
    </row>
    <row r="149" spans="1:17" ht="50.1" customHeight="1" x14ac:dyDescent="0.2">
      <c r="A149" s="9" t="s">
        <v>290</v>
      </c>
      <c r="B149" s="10"/>
      <c r="C149" s="10"/>
      <c r="D149" s="11" t="s">
        <v>343</v>
      </c>
      <c r="E149" s="12">
        <v>47139</v>
      </c>
      <c r="F149" s="13">
        <v>47139</v>
      </c>
      <c r="G149" s="5" t="s">
        <v>18</v>
      </c>
      <c r="H149" s="5"/>
      <c r="I149" s="16"/>
      <c r="J149" s="17">
        <v>10416</v>
      </c>
      <c r="K149" s="17"/>
      <c r="L149" s="17">
        <v>31248</v>
      </c>
      <c r="M149" s="10"/>
      <c r="N149" s="10"/>
      <c r="O149" s="41" t="s">
        <v>291</v>
      </c>
      <c r="P149" s="10"/>
      <c r="Q149" s="6" t="s">
        <v>343</v>
      </c>
    </row>
    <row r="150" spans="1:17" ht="50.1" customHeight="1" x14ac:dyDescent="0.2">
      <c r="A150" s="9" t="s">
        <v>257</v>
      </c>
      <c r="B150" s="10"/>
      <c r="C150" s="10"/>
      <c r="D150" s="11">
        <v>45272</v>
      </c>
      <c r="E150" s="12">
        <v>46733</v>
      </c>
      <c r="F150" s="13">
        <v>46733</v>
      </c>
      <c r="G150" s="5" t="s">
        <v>18</v>
      </c>
      <c r="H150" s="5"/>
      <c r="I150" s="16"/>
      <c r="J150" s="17">
        <v>2948.7</v>
      </c>
      <c r="K150" s="17"/>
      <c r="L150" s="17">
        <v>14743.51</v>
      </c>
      <c r="M150" s="10"/>
      <c r="N150" s="10"/>
      <c r="O150" s="41" t="s">
        <v>245</v>
      </c>
      <c r="P150" s="10"/>
      <c r="Q150" s="6">
        <v>45272</v>
      </c>
    </row>
    <row r="151" spans="1:17" ht="50.1" customHeight="1" x14ac:dyDescent="0.2">
      <c r="A151" s="9" t="s">
        <v>258</v>
      </c>
      <c r="B151" s="10"/>
      <c r="C151" s="10"/>
      <c r="D151" s="11">
        <v>45957</v>
      </c>
      <c r="E151" s="12">
        <v>47783</v>
      </c>
      <c r="F151" s="13">
        <v>47783</v>
      </c>
      <c r="G151" s="5" t="s">
        <v>18</v>
      </c>
      <c r="H151" s="5"/>
      <c r="I151" s="16"/>
      <c r="J151" s="17">
        <v>196759</v>
      </c>
      <c r="K151" s="17"/>
      <c r="L151" s="17">
        <v>983795</v>
      </c>
      <c r="M151" s="10"/>
      <c r="N151" s="10"/>
      <c r="O151" s="41" t="s">
        <v>259</v>
      </c>
      <c r="P151" s="10"/>
      <c r="Q151" s="6">
        <v>45957</v>
      </c>
    </row>
    <row r="152" spans="1:17" ht="50.1" customHeight="1" x14ac:dyDescent="0.2">
      <c r="A152" s="9" t="s">
        <v>260</v>
      </c>
      <c r="B152" s="10"/>
      <c r="C152" s="10"/>
      <c r="D152" s="11">
        <v>46142</v>
      </c>
      <c r="E152" s="12">
        <v>47968</v>
      </c>
      <c r="F152" s="13">
        <v>47968</v>
      </c>
      <c r="G152" s="5" t="s">
        <v>18</v>
      </c>
      <c r="H152" s="5"/>
      <c r="I152" s="16"/>
      <c r="J152" s="17" t="s">
        <v>262</v>
      </c>
      <c r="K152" s="17"/>
      <c r="L152" s="17" t="s">
        <v>263</v>
      </c>
      <c r="M152" s="10"/>
      <c r="N152" s="10"/>
      <c r="O152" s="41" t="s">
        <v>261</v>
      </c>
      <c r="P152" s="10"/>
      <c r="Q152" s="6">
        <v>46142</v>
      </c>
    </row>
    <row r="153" spans="1:17" ht="50.1" customHeight="1" x14ac:dyDescent="0.2">
      <c r="A153" s="9" t="s">
        <v>175</v>
      </c>
      <c r="B153" s="10"/>
      <c r="C153" s="10"/>
      <c r="D153" s="11">
        <v>44440</v>
      </c>
      <c r="E153" s="12">
        <v>46631</v>
      </c>
      <c r="F153" s="13">
        <v>46631</v>
      </c>
      <c r="G153" s="5" t="s">
        <v>18</v>
      </c>
      <c r="H153" s="5"/>
      <c r="I153" s="16"/>
      <c r="J153" s="17">
        <v>7450</v>
      </c>
      <c r="K153" s="17"/>
      <c r="L153" s="17">
        <v>22350</v>
      </c>
      <c r="M153" s="10"/>
      <c r="N153" s="10"/>
      <c r="O153" s="41" t="s">
        <v>176</v>
      </c>
      <c r="P153" s="10"/>
      <c r="Q153" s="6">
        <v>44440</v>
      </c>
    </row>
    <row r="154" spans="1:17" ht="50.1" customHeight="1" x14ac:dyDescent="0.2">
      <c r="A154" s="9" t="s">
        <v>264</v>
      </c>
      <c r="B154" s="10"/>
      <c r="C154" s="10"/>
      <c r="D154" s="11">
        <v>44712</v>
      </c>
      <c r="E154" s="12">
        <v>46538</v>
      </c>
      <c r="F154" s="13">
        <v>46538</v>
      </c>
      <c r="G154" s="5" t="s">
        <v>18</v>
      </c>
      <c r="H154" s="5"/>
      <c r="I154" s="16"/>
      <c r="J154" s="17">
        <v>22620</v>
      </c>
      <c r="K154" s="17"/>
      <c r="L154" s="17">
        <v>67860</v>
      </c>
      <c r="M154" s="10"/>
      <c r="N154" s="10"/>
      <c r="O154" s="41" t="s">
        <v>265</v>
      </c>
      <c r="P154" s="10"/>
      <c r="Q154" s="6">
        <v>44712</v>
      </c>
    </row>
    <row r="155" spans="1:17" ht="50.1" customHeight="1" x14ac:dyDescent="0.2">
      <c r="A155" s="9" t="s">
        <v>209</v>
      </c>
      <c r="B155" s="10"/>
      <c r="C155" s="10"/>
      <c r="D155" s="11">
        <v>44742</v>
      </c>
      <c r="E155" s="12" t="s">
        <v>211</v>
      </c>
      <c r="F155" s="13" t="s">
        <v>211</v>
      </c>
      <c r="G155" s="5" t="s">
        <v>18</v>
      </c>
      <c r="H155" s="5"/>
      <c r="I155" s="16"/>
      <c r="J155" s="17">
        <v>120000</v>
      </c>
      <c r="K155" s="17"/>
      <c r="L155" s="17">
        <f>J155*6</f>
        <v>720000</v>
      </c>
      <c r="M155" s="10"/>
      <c r="N155" s="10"/>
      <c r="O155" s="41" t="s">
        <v>210</v>
      </c>
      <c r="P155" s="10"/>
      <c r="Q155" s="6">
        <v>44742</v>
      </c>
    </row>
    <row r="156" spans="1:17" ht="50.1" customHeight="1" x14ac:dyDescent="0.2">
      <c r="A156" s="9" t="s">
        <v>212</v>
      </c>
      <c r="B156" s="10"/>
      <c r="C156" s="10"/>
      <c r="D156" s="11">
        <v>44012</v>
      </c>
      <c r="E156" s="12">
        <v>46934</v>
      </c>
      <c r="F156" s="13">
        <v>46934</v>
      </c>
      <c r="G156" s="5" t="s">
        <v>18</v>
      </c>
      <c r="H156" s="5"/>
      <c r="I156" s="16"/>
      <c r="J156" s="17">
        <v>40000</v>
      </c>
      <c r="K156" s="17"/>
      <c r="L156" s="17">
        <v>680000</v>
      </c>
      <c r="M156" s="10"/>
      <c r="N156" s="10"/>
      <c r="O156" s="41" t="s">
        <v>213</v>
      </c>
      <c r="P156" s="10"/>
      <c r="Q156" s="6">
        <v>44012</v>
      </c>
    </row>
    <row r="157" spans="1:17" ht="50.1" customHeight="1" x14ac:dyDescent="0.2">
      <c r="A157" s="9" t="s">
        <v>212</v>
      </c>
      <c r="B157" s="10"/>
      <c r="C157" s="10"/>
      <c r="D157" s="11">
        <v>44012</v>
      </c>
      <c r="E157" s="12">
        <v>46934</v>
      </c>
      <c r="F157" s="13">
        <v>46934</v>
      </c>
      <c r="G157" s="5" t="s">
        <v>18</v>
      </c>
      <c r="H157" s="5"/>
      <c r="I157" s="16"/>
      <c r="J157" s="17">
        <v>11000</v>
      </c>
      <c r="K157" s="17"/>
      <c r="L157" s="17">
        <v>100000</v>
      </c>
      <c r="M157" s="10"/>
      <c r="N157" s="10"/>
      <c r="O157" s="41" t="s">
        <v>214</v>
      </c>
      <c r="P157" s="10"/>
      <c r="Q157" s="6">
        <v>44012</v>
      </c>
    </row>
    <row r="158" spans="1:17" ht="50.1" customHeight="1" x14ac:dyDescent="0.2">
      <c r="A158" s="9" t="s">
        <v>266</v>
      </c>
      <c r="B158" s="10"/>
      <c r="C158" s="10"/>
      <c r="D158" s="11">
        <v>45382</v>
      </c>
      <c r="E158" s="12">
        <v>46477</v>
      </c>
      <c r="F158" s="13">
        <v>46477</v>
      </c>
      <c r="G158" s="5" t="s">
        <v>18</v>
      </c>
      <c r="H158" s="5"/>
      <c r="I158" s="16"/>
      <c r="J158" s="17">
        <v>37678</v>
      </c>
      <c r="K158" s="17"/>
      <c r="L158" s="17">
        <v>113034</v>
      </c>
      <c r="M158" s="10"/>
      <c r="N158" s="10"/>
      <c r="O158" s="41" t="s">
        <v>259</v>
      </c>
      <c r="P158" s="10"/>
      <c r="Q158" s="6">
        <v>45382</v>
      </c>
    </row>
    <row r="159" spans="1:17" ht="50.1" customHeight="1" x14ac:dyDescent="0.2">
      <c r="A159" s="9" t="s">
        <v>267</v>
      </c>
      <c r="B159" s="10"/>
      <c r="C159" s="10"/>
      <c r="D159" s="11">
        <v>44944</v>
      </c>
      <c r="E159" s="12">
        <v>46405</v>
      </c>
      <c r="F159" s="13">
        <v>46405</v>
      </c>
      <c r="G159" s="5" t="s">
        <v>18</v>
      </c>
      <c r="H159" s="5"/>
      <c r="I159" s="16"/>
      <c r="J159" s="17">
        <v>16200</v>
      </c>
      <c r="K159" s="17"/>
      <c r="L159" s="17">
        <v>84800</v>
      </c>
      <c r="M159" s="10"/>
      <c r="N159" s="10"/>
      <c r="O159" s="41" t="s">
        <v>268</v>
      </c>
      <c r="P159" s="10"/>
      <c r="Q159" s="6">
        <v>44944</v>
      </c>
    </row>
    <row r="160" spans="1:17" ht="50.1" customHeight="1" x14ac:dyDescent="0.2">
      <c r="A160" s="9" t="s">
        <v>283</v>
      </c>
      <c r="B160" s="10"/>
      <c r="C160" s="10"/>
      <c r="D160" s="11">
        <v>45672</v>
      </c>
      <c r="E160" s="12">
        <v>48228</v>
      </c>
      <c r="F160" s="13">
        <v>48228</v>
      </c>
      <c r="G160" s="5" t="s">
        <v>18</v>
      </c>
      <c r="H160" s="5"/>
      <c r="I160" s="16"/>
      <c r="J160" s="17">
        <v>68551.320000000007</v>
      </c>
      <c r="K160" s="17"/>
      <c r="L160" s="17">
        <v>647283.24</v>
      </c>
      <c r="M160" s="10"/>
      <c r="N160" s="10"/>
      <c r="O160" s="41" t="s">
        <v>284</v>
      </c>
      <c r="P160" s="10"/>
      <c r="Q160" s="6">
        <v>45672</v>
      </c>
    </row>
    <row r="161" spans="1:17" ht="50.1" customHeight="1" x14ac:dyDescent="0.2">
      <c r="A161" s="9" t="s">
        <v>269</v>
      </c>
      <c r="B161" s="10"/>
      <c r="C161" s="10"/>
      <c r="D161" s="11">
        <v>45724</v>
      </c>
      <c r="E161" s="12">
        <v>46820</v>
      </c>
      <c r="F161" s="13">
        <v>46820</v>
      </c>
      <c r="G161" s="5" t="s">
        <v>18</v>
      </c>
      <c r="H161" s="5"/>
      <c r="I161" s="16"/>
      <c r="J161" s="17">
        <v>4836.51</v>
      </c>
      <c r="K161" s="17"/>
      <c r="L161" s="17">
        <v>14509.53</v>
      </c>
      <c r="M161" s="10"/>
      <c r="N161" s="10"/>
      <c r="O161" s="41" t="s">
        <v>270</v>
      </c>
      <c r="P161" s="10"/>
      <c r="Q161" s="6">
        <v>45724</v>
      </c>
    </row>
    <row r="162" spans="1:17" ht="50.1" customHeight="1" x14ac:dyDescent="0.2">
      <c r="A162" s="9" t="s">
        <v>271</v>
      </c>
      <c r="B162" s="10"/>
      <c r="C162" s="10"/>
      <c r="D162" s="11">
        <v>45320</v>
      </c>
      <c r="E162" s="12">
        <v>46416</v>
      </c>
      <c r="F162" s="13">
        <v>46416</v>
      </c>
      <c r="G162" s="7" t="s">
        <v>18</v>
      </c>
      <c r="H162" s="7"/>
      <c r="I162" s="16"/>
      <c r="J162" s="17">
        <v>7665</v>
      </c>
      <c r="K162" s="17"/>
      <c r="L162" s="17">
        <v>22997</v>
      </c>
      <c r="M162" s="10"/>
      <c r="N162" s="10"/>
      <c r="O162" s="41" t="s">
        <v>272</v>
      </c>
      <c r="P162" s="10"/>
      <c r="Q162" s="6">
        <v>45320</v>
      </c>
    </row>
    <row r="163" spans="1:17" ht="50.1" customHeight="1" x14ac:dyDescent="0.2">
      <c r="A163" s="9" t="s">
        <v>273</v>
      </c>
      <c r="B163" s="10"/>
      <c r="C163" s="10"/>
      <c r="D163" s="11">
        <v>45564</v>
      </c>
      <c r="E163" s="12">
        <v>47025</v>
      </c>
      <c r="F163" s="13">
        <v>47025</v>
      </c>
      <c r="G163" s="5" t="s">
        <v>18</v>
      </c>
      <c r="H163" s="5"/>
      <c r="I163" s="16"/>
      <c r="J163" s="17">
        <v>18842</v>
      </c>
      <c r="K163" s="17"/>
      <c r="L163" s="17">
        <v>75368</v>
      </c>
      <c r="M163" s="10"/>
      <c r="N163" s="10"/>
      <c r="O163" s="41" t="s">
        <v>274</v>
      </c>
      <c r="P163" s="10"/>
      <c r="Q163" s="6">
        <v>45564</v>
      </c>
    </row>
    <row r="164" spans="1:17" ht="50.1" customHeight="1" x14ac:dyDescent="0.2">
      <c r="A164" s="9" t="s">
        <v>201</v>
      </c>
      <c r="B164" s="10"/>
      <c r="C164" s="10"/>
      <c r="D164" s="11">
        <v>46477</v>
      </c>
      <c r="E164" s="12" t="s">
        <v>203</v>
      </c>
      <c r="F164" s="13" t="s">
        <v>203</v>
      </c>
      <c r="G164" s="5" t="s">
        <v>18</v>
      </c>
      <c r="H164" s="5"/>
      <c r="I164" s="16"/>
      <c r="J164" s="17">
        <v>1400000</v>
      </c>
      <c r="K164" s="17"/>
      <c r="L164" s="17">
        <v>4500000</v>
      </c>
      <c r="M164" s="10"/>
      <c r="N164" s="10"/>
      <c r="O164" s="41" t="s">
        <v>202</v>
      </c>
      <c r="P164" s="10"/>
      <c r="Q164" s="6">
        <v>46477</v>
      </c>
    </row>
    <row r="165" spans="1:17" ht="50.1" customHeight="1" x14ac:dyDescent="0.2">
      <c r="A165" s="9" t="s">
        <v>275</v>
      </c>
      <c r="B165" s="10"/>
      <c r="C165" s="10"/>
      <c r="D165" s="11">
        <v>45424</v>
      </c>
      <c r="E165" s="12">
        <v>47250</v>
      </c>
      <c r="F165" s="13">
        <v>47250</v>
      </c>
      <c r="G165" s="5" t="s">
        <v>18</v>
      </c>
      <c r="H165" s="5"/>
      <c r="I165" s="16"/>
      <c r="J165" s="17">
        <v>6555</v>
      </c>
      <c r="K165" s="17"/>
      <c r="L165" s="17">
        <v>32775</v>
      </c>
      <c r="M165" s="10"/>
      <c r="N165" s="10"/>
      <c r="O165" s="41" t="s">
        <v>276</v>
      </c>
      <c r="P165" s="10"/>
      <c r="Q165" s="6">
        <v>45424</v>
      </c>
    </row>
    <row r="166" spans="1:17" ht="50.1" customHeight="1" x14ac:dyDescent="0.2">
      <c r="A166" s="9" t="s">
        <v>188</v>
      </c>
      <c r="B166" s="10"/>
      <c r="C166" s="10"/>
      <c r="D166" s="11">
        <v>45657</v>
      </c>
      <c r="E166" s="12">
        <v>47118</v>
      </c>
      <c r="F166" s="13">
        <v>47118</v>
      </c>
      <c r="G166" s="5" t="s">
        <v>18</v>
      </c>
      <c r="H166" s="5"/>
      <c r="I166" s="16"/>
      <c r="J166" s="17" t="s">
        <v>190</v>
      </c>
      <c r="K166" s="17"/>
      <c r="L166" s="17" t="s">
        <v>191</v>
      </c>
      <c r="M166" s="10"/>
      <c r="N166" s="10"/>
      <c r="O166" s="41" t="s">
        <v>189</v>
      </c>
      <c r="P166" s="10"/>
      <c r="Q166" s="6">
        <v>45657</v>
      </c>
    </row>
    <row r="167" spans="1:17" ht="50.1" customHeight="1" x14ac:dyDescent="0.2">
      <c r="A167" s="9" t="s">
        <v>277</v>
      </c>
      <c r="B167" s="10"/>
      <c r="C167" s="10"/>
      <c r="D167" s="11">
        <v>45131</v>
      </c>
      <c r="E167" s="12">
        <v>46227</v>
      </c>
      <c r="F167" s="13">
        <v>46227</v>
      </c>
      <c r="G167" s="5" t="s">
        <v>18</v>
      </c>
      <c r="H167" s="5"/>
      <c r="I167" s="16"/>
      <c r="J167" s="17">
        <v>38952</v>
      </c>
      <c r="K167" s="17"/>
      <c r="L167" s="17" t="s">
        <v>279</v>
      </c>
      <c r="M167" s="10"/>
      <c r="N167" s="10"/>
      <c r="O167" s="41" t="s">
        <v>278</v>
      </c>
      <c r="P167" s="10"/>
      <c r="Q167" s="6">
        <v>45131</v>
      </c>
    </row>
    <row r="168" spans="1:17" ht="50.1" customHeight="1" x14ac:dyDescent="0.2">
      <c r="A168" s="9" t="s">
        <v>280</v>
      </c>
      <c r="B168" s="10"/>
      <c r="C168" s="10"/>
      <c r="D168" s="11">
        <v>45382</v>
      </c>
      <c r="E168" s="12">
        <v>46477</v>
      </c>
      <c r="F168" s="13">
        <v>46477</v>
      </c>
      <c r="G168" s="5" t="s">
        <v>18</v>
      </c>
      <c r="H168" s="5"/>
      <c r="I168" s="16"/>
      <c r="J168" s="17">
        <v>14481</v>
      </c>
      <c r="K168" s="17"/>
      <c r="L168" s="17">
        <v>43443</v>
      </c>
      <c r="M168" s="10"/>
      <c r="N168" s="10"/>
      <c r="O168" s="41" t="s">
        <v>281</v>
      </c>
      <c r="P168" s="10"/>
      <c r="Q168" s="6">
        <v>45382</v>
      </c>
    </row>
    <row r="169" spans="1:17" ht="50.1" customHeight="1" x14ac:dyDescent="0.2">
      <c r="A169" s="9" t="s">
        <v>168</v>
      </c>
      <c r="B169" s="10"/>
      <c r="C169" s="10"/>
      <c r="D169" s="11">
        <v>45839</v>
      </c>
      <c r="E169" s="12">
        <v>46204</v>
      </c>
      <c r="F169" s="13">
        <v>46204</v>
      </c>
      <c r="G169" s="5" t="s">
        <v>18</v>
      </c>
      <c r="H169" s="5"/>
      <c r="I169" s="16"/>
      <c r="J169" s="17" t="s">
        <v>170</v>
      </c>
      <c r="K169" s="17"/>
      <c r="L169" s="17" t="s">
        <v>170</v>
      </c>
      <c r="M169" s="10"/>
      <c r="N169" s="10"/>
      <c r="O169" s="41" t="s">
        <v>169</v>
      </c>
      <c r="P169" s="10"/>
      <c r="Q169" s="6">
        <v>45839</v>
      </c>
    </row>
    <row r="170" spans="1:17" ht="50.1" customHeight="1" x14ac:dyDescent="0.2">
      <c r="A170" s="9" t="s">
        <v>282</v>
      </c>
      <c r="B170" s="10"/>
      <c r="C170" s="10"/>
      <c r="D170" s="11">
        <v>45644</v>
      </c>
      <c r="E170" s="12">
        <v>46739</v>
      </c>
      <c r="F170" s="13">
        <v>46739</v>
      </c>
      <c r="G170" s="5" t="s">
        <v>18</v>
      </c>
      <c r="H170" s="5"/>
      <c r="I170" s="16"/>
      <c r="J170" s="17">
        <v>12476.44</v>
      </c>
      <c r="K170" s="17"/>
      <c r="L170" s="17">
        <v>37429.32</v>
      </c>
      <c r="M170" s="10"/>
      <c r="N170" s="10"/>
      <c r="O170" s="41" t="s">
        <v>276</v>
      </c>
      <c r="P170" s="10"/>
      <c r="Q170" s="6">
        <v>45644</v>
      </c>
    </row>
    <row r="171" spans="1:17" ht="50.1" customHeight="1" x14ac:dyDescent="0.2">
      <c r="A171" s="9" t="s">
        <v>171</v>
      </c>
      <c r="B171" s="10"/>
      <c r="C171" s="10"/>
      <c r="D171" s="11">
        <v>45990</v>
      </c>
      <c r="E171" s="12">
        <v>46355</v>
      </c>
      <c r="F171" s="13">
        <v>46355</v>
      </c>
      <c r="G171" s="5" t="s">
        <v>18</v>
      </c>
      <c r="H171" s="5"/>
      <c r="I171" s="16"/>
      <c r="J171" s="17">
        <v>1100</v>
      </c>
      <c r="K171" s="17"/>
      <c r="L171" s="17">
        <v>1100</v>
      </c>
      <c r="M171" s="10"/>
      <c r="N171" s="10"/>
      <c r="O171" s="41" t="s">
        <v>172</v>
      </c>
      <c r="P171" s="10"/>
      <c r="Q171" s="6">
        <v>45990</v>
      </c>
    </row>
    <row r="172" spans="1:17" ht="50.1" customHeight="1" x14ac:dyDescent="0.2">
      <c r="A172" s="9" t="s">
        <v>183</v>
      </c>
      <c r="B172" s="10"/>
      <c r="C172" s="10"/>
      <c r="D172" s="11">
        <v>41912</v>
      </c>
      <c r="E172" s="12">
        <v>47026</v>
      </c>
      <c r="F172" s="13">
        <v>47026</v>
      </c>
      <c r="G172" s="5" t="s">
        <v>18</v>
      </c>
      <c r="H172" s="5"/>
      <c r="I172" s="16"/>
      <c r="J172" s="17">
        <v>1200000</v>
      </c>
      <c r="K172" s="17"/>
      <c r="L172" s="17">
        <v>15000000</v>
      </c>
      <c r="M172" s="10"/>
      <c r="N172" s="10"/>
      <c r="O172" s="41" t="s">
        <v>184</v>
      </c>
      <c r="P172" s="10"/>
      <c r="Q172" s="6">
        <v>41912</v>
      </c>
    </row>
    <row r="173" spans="1:17" ht="50.1" customHeight="1" x14ac:dyDescent="0.2">
      <c r="A173" s="9" t="s">
        <v>207</v>
      </c>
      <c r="B173" s="10"/>
      <c r="C173" s="10"/>
      <c r="D173" s="11">
        <v>42979</v>
      </c>
      <c r="E173" s="12">
        <v>57589</v>
      </c>
      <c r="F173" s="13">
        <v>57589</v>
      </c>
      <c r="G173" s="8" t="s">
        <v>18</v>
      </c>
      <c r="H173" s="8"/>
      <c r="I173" s="16"/>
      <c r="J173" s="17">
        <v>1500000</v>
      </c>
      <c r="K173" s="17"/>
      <c r="L173" s="17">
        <f>J173*40</f>
        <v>60000000</v>
      </c>
      <c r="M173" s="10"/>
      <c r="N173" s="10"/>
      <c r="O173" s="41" t="s">
        <v>208</v>
      </c>
      <c r="P173" s="10"/>
      <c r="Q173" s="6">
        <v>42979</v>
      </c>
    </row>
    <row r="174" spans="1:17" ht="50.1" customHeight="1" x14ac:dyDescent="0.2">
      <c r="A174" s="9" t="s">
        <v>292</v>
      </c>
      <c r="B174" s="10"/>
      <c r="C174" s="10"/>
      <c r="D174" s="11">
        <v>45597</v>
      </c>
      <c r="E174" s="12">
        <v>46692</v>
      </c>
      <c r="F174" s="13">
        <v>46692</v>
      </c>
      <c r="G174" s="5" t="s">
        <v>18</v>
      </c>
      <c r="H174" s="5"/>
      <c r="I174" s="16"/>
      <c r="J174" s="17">
        <v>9316</v>
      </c>
      <c r="K174" s="17"/>
      <c r="L174" s="17">
        <v>27948</v>
      </c>
      <c r="M174" s="10"/>
      <c r="N174" s="10"/>
      <c r="O174" s="41" t="s">
        <v>293</v>
      </c>
      <c r="P174" s="10"/>
      <c r="Q174" s="6">
        <v>45597</v>
      </c>
    </row>
    <row r="175" spans="1:17" ht="50.1" customHeight="1" x14ac:dyDescent="0.2">
      <c r="A175" s="9" t="s">
        <v>285</v>
      </c>
      <c r="B175" s="10"/>
      <c r="C175" s="10"/>
      <c r="D175" s="11">
        <v>44894</v>
      </c>
      <c r="E175" s="12">
        <v>46355</v>
      </c>
      <c r="F175" s="13">
        <v>46355</v>
      </c>
      <c r="G175" s="5" t="s">
        <v>18</v>
      </c>
      <c r="H175" s="5"/>
      <c r="I175" s="16"/>
      <c r="J175" s="17">
        <v>2954.88</v>
      </c>
      <c r="K175" s="17"/>
      <c r="L175" s="17">
        <v>11819.53</v>
      </c>
      <c r="M175" s="10"/>
      <c r="N175" s="10"/>
      <c r="O175" s="41" t="s">
        <v>245</v>
      </c>
      <c r="P175" s="10"/>
      <c r="Q175" s="6">
        <v>44894</v>
      </c>
    </row>
    <row r="176" spans="1:17" ht="50.1" customHeight="1" x14ac:dyDescent="0.2">
      <c r="A176" s="9" t="s">
        <v>286</v>
      </c>
      <c r="B176" s="10"/>
      <c r="C176" s="10"/>
      <c r="D176" s="11">
        <v>45532</v>
      </c>
      <c r="E176" s="12">
        <v>46627</v>
      </c>
      <c r="F176" s="13">
        <v>46627</v>
      </c>
      <c r="G176" s="5" t="s">
        <v>18</v>
      </c>
      <c r="H176" s="5"/>
      <c r="I176" s="16"/>
      <c r="J176" s="17">
        <v>14590</v>
      </c>
      <c r="K176" s="17"/>
      <c r="L176" s="17">
        <v>43620</v>
      </c>
      <c r="M176" s="10"/>
      <c r="N176" s="10"/>
      <c r="O176" s="41" t="s">
        <v>287</v>
      </c>
      <c r="P176" s="10"/>
      <c r="Q176" s="6">
        <v>45532</v>
      </c>
    </row>
    <row r="177" spans="1:17" ht="50.1" customHeight="1" x14ac:dyDescent="0.2">
      <c r="A177" s="9" t="s">
        <v>181</v>
      </c>
      <c r="B177" s="10"/>
      <c r="C177" s="10"/>
      <c r="D177" s="11">
        <v>40999</v>
      </c>
      <c r="E177" s="12">
        <v>46477</v>
      </c>
      <c r="F177" s="13">
        <v>46477</v>
      </c>
      <c r="G177" s="5" t="s">
        <v>18</v>
      </c>
      <c r="H177" s="5"/>
      <c r="I177" s="16"/>
      <c r="J177" s="17">
        <v>3600000</v>
      </c>
      <c r="K177" s="17"/>
      <c r="L177" s="17">
        <v>50000000</v>
      </c>
      <c r="M177" s="10"/>
      <c r="N177" s="10"/>
      <c r="O177" s="41" t="s">
        <v>182</v>
      </c>
      <c r="P177" s="10"/>
      <c r="Q177" s="6">
        <v>40999</v>
      </c>
    </row>
    <row r="178" spans="1:17" ht="50.1" customHeight="1" x14ac:dyDescent="0.2">
      <c r="A178" s="9" t="s">
        <v>186</v>
      </c>
      <c r="B178" s="10"/>
      <c r="C178" s="10"/>
      <c r="D178" s="11">
        <v>39057</v>
      </c>
      <c r="E178" s="12">
        <v>48188</v>
      </c>
      <c r="F178" s="13">
        <v>48188</v>
      </c>
      <c r="G178" s="5" t="s">
        <v>18</v>
      </c>
      <c r="H178" s="5"/>
      <c r="I178" s="16"/>
      <c r="J178" s="17">
        <v>8000000</v>
      </c>
      <c r="K178" s="17"/>
      <c r="L178" s="17">
        <v>175000000</v>
      </c>
      <c r="M178" s="10"/>
      <c r="N178" s="10"/>
      <c r="O178" s="41" t="s">
        <v>187</v>
      </c>
      <c r="P178" s="10"/>
      <c r="Q178" s="6">
        <v>39057</v>
      </c>
    </row>
  </sheetData>
  <conditionalFormatting sqref="A10">
    <cfRule type="duplicateValues" dxfId="3" priority="4"/>
  </conditionalFormatting>
  <conditionalFormatting sqref="A11">
    <cfRule type="duplicateValues" dxfId="2" priority="3"/>
  </conditionalFormatting>
  <conditionalFormatting sqref="A12">
    <cfRule type="duplicateValues" dxfId="1" priority="2"/>
  </conditionalFormatting>
  <conditionalFormatting sqref="A13">
    <cfRule type="duplicateValues" dxfId="0" priority="1"/>
  </conditionalFormatting>
  <dataValidations count="7">
    <dataValidation type="list" allowBlank="1" showInputMessage="1" showErrorMessage="1" sqref="K18:L18 L119:N133 L143:N146 L139:N141 L135:N137 L159:N160 L153:N153 L149:N151 L156:N156 L162:N164 L117:N117" xr:uid="{4102A89F-23EF-4FE2-B58A-A159D98410E3}">
      <formula1>"Major, Operational, Transactional"</formula1>
    </dataValidation>
    <dataValidation type="list" allowBlank="1" showInputMessage="1" showErrorMessage="1" sqref="I16:I17 I27:I29 H11:H12 H18 I24 H30 I31 I37:I38 E88 E156:E157" xr:uid="{795CCB12-76BA-4E65-9F73-9BE03B2432B6}">
      <formula1>"Yes, No"</formula1>
    </dataValidation>
    <dataValidation allowBlank="1" showInputMessage="1" showErrorMessage="1" prompt="Please enter the date on which the existing contract term is due to end, i.e. the date that the contract needs extending or replacing by. " sqref="I116:I178 F116:H116 G117:H178" xr:uid="{D8C8F01F-7B82-4058-86C0-5E3AF7C49C30}"/>
    <dataValidation allowBlank="1" showInputMessage="1" showErrorMessage="1" prompt="Please enter the planned or published Contract Title name. A short contextual entry which makes clear what the contract activity is. This must include what is being procured and reference to the service/goods." sqref="D118:D122 D126:D128 D131 D135 D137 D139 D142 D149 D153 D155 Q155 Q118:Q122 Q126:Q128 Q131 Q135 Q137 Q139 Q142 Q149 Q153 Q116 A116:D116" xr:uid="{938FF79B-34B9-484F-A7DC-64801390B28A}"/>
    <dataValidation allowBlank="1" showInputMessage="1" showErrorMessage="1" prompt="Please enter current supplier name and full contact details (e.g., address, contact email etc). " sqref="O116:P116" xr:uid="{B3FA8FCC-5E88-40CD-B5BE-29ACF492A72D}"/>
    <dataValidation allowBlank="1" showInputMessage="1" showErrorMessage="1" prompt="Please enter the annual value of the contract multiplied by the total duration of the contract (i.e. total aggregate spend)" sqref="L116:N116" xr:uid="{5B88F6E7-51F3-45DE-8FD5-54C950325520}"/>
    <dataValidation allowBlank="1" showInputMessage="1" showErrorMessage="1" prompt="Please enter the annual value of the contract (i.e. spend on an annualised basis)" sqref="J116:N116" xr:uid="{806EAB6C-98E0-44BF-8F92-D73CF8EE14B6}"/>
  </dataValidations>
  <pageMargins left="0.75" right="0.75" top="1" bottom="1" header="0.5" footer="0.5"/>
  <pageSetup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cfe8e3-32ae-4565-a35f-a0abb2781356">
      <Terms xmlns="http://schemas.microsoft.com/office/infopath/2007/PartnerControls"/>
    </lcf76f155ced4ddcb4097134ff3c332f>
    <TaxCatchAll xmlns="cb29a2fa-b3f0-476b-895e-3ca208220c8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4BBA75EBA50F4CB0C55F5E78B3DBFB" ma:contentTypeVersion="19" ma:contentTypeDescription="Create a new document." ma:contentTypeScope="" ma:versionID="0141f2161734afa109ff4ec67551dc7b">
  <xsd:schema xmlns:xsd="http://www.w3.org/2001/XMLSchema" xmlns:xs="http://www.w3.org/2001/XMLSchema" xmlns:p="http://schemas.microsoft.com/office/2006/metadata/properties" xmlns:ns2="11cfe8e3-32ae-4565-a35f-a0abb2781356" xmlns:ns3="94981dc4-7354-4f5e-8394-5b090b5af355" xmlns:ns4="cb29a2fa-b3f0-476b-895e-3ca208220c8c" targetNamespace="http://schemas.microsoft.com/office/2006/metadata/properties" ma:root="true" ma:fieldsID="5f3a2d4449ecd514c7ed81627b9f7a90" ns2:_="" ns3:_="" ns4:_="">
    <xsd:import namespace="11cfe8e3-32ae-4565-a35f-a0abb2781356"/>
    <xsd:import namespace="94981dc4-7354-4f5e-8394-5b090b5af355"/>
    <xsd:import namespace="cb29a2fa-b3f0-476b-895e-3ca208220c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fe8e3-32ae-4565-a35f-a0abb27813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272ab1a-0e6e-4bdc-a9fc-65a848ae05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81dc4-7354-4f5e-8394-5b090b5af3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9a2fa-b3f0-476b-895e-3ca208220c8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1ab0670-7a2e-4439-a733-9ffffe0057a8}" ma:internalName="TaxCatchAll" ma:showField="CatchAllData" ma:web="cb29a2fa-b3f0-476b-895e-3ca208220c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05A949-F16B-4027-9308-96937ADAFC44}">
  <ds:schemaRefs>
    <ds:schemaRef ds:uri="http://schemas.microsoft.com/office/2006/metadata/properties"/>
    <ds:schemaRef ds:uri="cb29a2fa-b3f0-476b-895e-3ca208220c8c"/>
    <ds:schemaRef ds:uri="94981dc4-7354-4f5e-8394-5b090b5af355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1cfe8e3-32ae-4565-a35f-a0abb278135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0CFD5B-DCFA-45BB-A79E-125C137B85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944DC7-B535-48A1-AD3B-F200F7C14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cfe8e3-32ae-4565-a35f-a0abb2781356"/>
    <ds:schemaRef ds:uri="94981dc4-7354-4f5e-8394-5b090b5af355"/>
    <ds:schemaRef ds:uri="cb29a2fa-b3f0-476b-895e-3ca208220c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Contracts over £5,000 - July 2026</dc:title>
  <dc:creator>Emily Hope</dc:creator>
  <cp:lastModifiedBy>Pauline Beavis</cp:lastModifiedBy>
  <dcterms:created xsi:type="dcterms:W3CDTF">2026-01-15T15:30:54Z</dcterms:created>
  <dcterms:modified xsi:type="dcterms:W3CDTF">2026-07-17T10:28:43Z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c53bb-e198-4998-b441-8a733e595363_Enabled">
    <vt:lpwstr>true</vt:lpwstr>
  </property>
  <property fmtid="{D5CDD505-2E9C-101B-9397-08002B2CF9AE}" pid="3" name="MSIP_Label_752c53bb-e198-4998-b441-8a733e595363_SetDate">
    <vt:lpwstr>2026-01-15T15:30:55Z</vt:lpwstr>
  </property>
  <property fmtid="{D5CDD505-2E9C-101B-9397-08002B2CF9AE}" pid="4" name="MSIP_Label_752c53bb-e198-4998-b441-8a733e595363_Method">
    <vt:lpwstr>Standard</vt:lpwstr>
  </property>
  <property fmtid="{D5CDD505-2E9C-101B-9397-08002B2CF9AE}" pid="5" name="MSIP_Label_752c53bb-e198-4998-b441-8a733e595363_Name">
    <vt:lpwstr>BFC - Internal</vt:lpwstr>
  </property>
  <property fmtid="{D5CDD505-2E9C-101B-9397-08002B2CF9AE}" pid="6" name="MSIP_Label_752c53bb-e198-4998-b441-8a733e595363_SiteId">
    <vt:lpwstr>f54c93b7-0883-478f-bf3d-56e09b7ca0b7</vt:lpwstr>
  </property>
  <property fmtid="{D5CDD505-2E9C-101B-9397-08002B2CF9AE}" pid="7" name="MSIP_Label_752c53bb-e198-4998-b441-8a733e595363_ActionId">
    <vt:lpwstr>5e88c1bf-1683-4cf6-9c48-6a67b6e0d913</vt:lpwstr>
  </property>
  <property fmtid="{D5CDD505-2E9C-101B-9397-08002B2CF9AE}" pid="8" name="MSIP_Label_752c53bb-e198-4998-b441-8a733e595363_ContentBits">
    <vt:lpwstr>3</vt:lpwstr>
  </property>
  <property fmtid="{D5CDD505-2E9C-101B-9397-08002B2CF9AE}" pid="9" name="MSIP_Label_752c53bb-e198-4998-b441-8a733e595363_Tag">
    <vt:lpwstr>10, 3, 0, 1</vt:lpwstr>
  </property>
  <property fmtid="{D5CDD505-2E9C-101B-9397-08002B2CF9AE}" pid="10" name="ContentTypeId">
    <vt:lpwstr>0x010100EF4BBA75EBA50F4CB0C55F5E78B3DBFB</vt:lpwstr>
  </property>
  <property fmtid="{D5CDD505-2E9C-101B-9397-08002B2CF9AE}" pid="11" name="MediaServiceImageTags">
    <vt:lpwstr/>
  </property>
</Properties>
</file>